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2015" windowHeight="10110"/>
  </bookViews>
  <sheets>
    <sheet name="styczeń" sheetId="5" r:id="rId1"/>
    <sheet name="luty" sheetId="35" r:id="rId2"/>
    <sheet name="marzec" sheetId="38" r:id="rId3"/>
    <sheet name="kwiecień" sheetId="39" r:id="rId4"/>
    <sheet name="maj" sheetId="40" r:id="rId5"/>
    <sheet name="czerwiec" sheetId="41" r:id="rId6"/>
    <sheet name="lipiec" sheetId="42" r:id="rId7"/>
    <sheet name="sierpień" sheetId="43" r:id="rId8"/>
    <sheet name="wrzesień" sheetId="44" r:id="rId9"/>
    <sheet name="październik" sheetId="45" r:id="rId10"/>
    <sheet name="listopad" sheetId="46" r:id="rId11"/>
    <sheet name="grudzień" sheetId="47" r:id="rId12"/>
  </sheets>
  <definedNames>
    <definedName name="_xlnm.Print_Area" localSheetId="5">czerwiec!$A$1:$K$45</definedName>
    <definedName name="_xlnm.Print_Area" localSheetId="11">grudzień!$A$1:$K$45</definedName>
    <definedName name="_xlnm.Print_Area" localSheetId="3">kwiecień!$A$1:$K$45</definedName>
    <definedName name="_xlnm.Print_Area" localSheetId="6">lipiec!$A$1:$K$45</definedName>
    <definedName name="_xlnm.Print_Area" localSheetId="10">listopad!$A$1:$K$45</definedName>
    <definedName name="_xlnm.Print_Area" localSheetId="1">luty!$A$1:$K$45</definedName>
    <definedName name="_xlnm.Print_Area" localSheetId="4">maj!$A$1:$K$45</definedName>
    <definedName name="_xlnm.Print_Area" localSheetId="2">marzec!$A$1:$K$45</definedName>
    <definedName name="_xlnm.Print_Area" localSheetId="9">październik!$A$1:$K$45</definedName>
    <definedName name="_xlnm.Print_Area" localSheetId="7">sierpień!$A$1:$K$45</definedName>
    <definedName name="_xlnm.Print_Area" localSheetId="0">styczeń!$A$1:$K$44</definedName>
    <definedName name="_xlnm.Print_Area" localSheetId="8">wrzesień!$A$1:$K$45</definedName>
  </definedNames>
  <calcPr calcId="145621"/>
</workbook>
</file>

<file path=xl/calcChain.xml><?xml version="1.0" encoding="utf-8"?>
<calcChain xmlns="http://schemas.openxmlformats.org/spreadsheetml/2006/main">
  <c r="F8" i="47" l="1"/>
  <c r="F8" i="46"/>
  <c r="F8" i="45"/>
  <c r="F8" i="44"/>
  <c r="F8" i="43"/>
  <c r="F8" i="42"/>
  <c r="F8" i="41"/>
  <c r="F8" i="40"/>
  <c r="F8" i="38"/>
  <c r="F8" i="35"/>
  <c r="F8" i="5"/>
  <c r="G33" i="47"/>
  <c r="E33" i="47"/>
  <c r="K32" i="47"/>
  <c r="I32" i="47"/>
  <c r="K31" i="47"/>
  <c r="I31" i="47"/>
  <c r="K30" i="47"/>
  <c r="I30" i="47"/>
  <c r="K29" i="47"/>
  <c r="I29" i="47"/>
  <c r="K28" i="47"/>
  <c r="I28" i="47"/>
  <c r="K27" i="47"/>
  <c r="I27" i="47"/>
  <c r="K26" i="47"/>
  <c r="I26" i="47"/>
  <c r="K25" i="47"/>
  <c r="I25" i="47"/>
  <c r="K24" i="47"/>
  <c r="I24" i="47"/>
  <c r="K23" i="47"/>
  <c r="I23" i="47"/>
  <c r="K22" i="47"/>
  <c r="I22" i="47"/>
  <c r="K21" i="47"/>
  <c r="I21" i="47"/>
  <c r="K20" i="47"/>
  <c r="I20" i="47"/>
  <c r="K19" i="47"/>
  <c r="I19" i="47"/>
  <c r="K18" i="47"/>
  <c r="I18" i="47"/>
  <c r="K17" i="47"/>
  <c r="I17" i="47"/>
  <c r="K16" i="47"/>
  <c r="I16" i="47"/>
  <c r="K15" i="47"/>
  <c r="I15" i="47"/>
  <c r="K14" i="47"/>
  <c r="I14" i="47"/>
  <c r="K13" i="47"/>
  <c r="I13" i="47"/>
  <c r="K12" i="47"/>
  <c r="I12" i="47"/>
  <c r="K11" i="47"/>
  <c r="I11" i="47"/>
  <c r="K10" i="47"/>
  <c r="J10" i="47"/>
  <c r="J33" i="47" s="1"/>
  <c r="A9" i="47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F33" i="47"/>
  <c r="D8" i="47"/>
  <c r="G33" i="46"/>
  <c r="E33" i="46"/>
  <c r="K32" i="46"/>
  <c r="I32" i="46"/>
  <c r="K31" i="46"/>
  <c r="I31" i="46"/>
  <c r="K30" i="46"/>
  <c r="I30" i="46"/>
  <c r="K29" i="46"/>
  <c r="I29" i="46"/>
  <c r="K28" i="46"/>
  <c r="I28" i="46"/>
  <c r="K27" i="46"/>
  <c r="I27" i="46"/>
  <c r="K26" i="46"/>
  <c r="I26" i="46"/>
  <c r="K25" i="46"/>
  <c r="I25" i="46"/>
  <c r="K24" i="46"/>
  <c r="I24" i="46"/>
  <c r="K23" i="46"/>
  <c r="I23" i="46"/>
  <c r="K22" i="46"/>
  <c r="I22" i="46"/>
  <c r="K21" i="46"/>
  <c r="I21" i="46"/>
  <c r="K20" i="46"/>
  <c r="I20" i="46"/>
  <c r="K19" i="46"/>
  <c r="I19" i="46"/>
  <c r="K18" i="46"/>
  <c r="I18" i="46"/>
  <c r="K17" i="46"/>
  <c r="I17" i="46"/>
  <c r="K16" i="46"/>
  <c r="I16" i="46"/>
  <c r="K15" i="46"/>
  <c r="I15" i="46"/>
  <c r="K14" i="46"/>
  <c r="I14" i="46"/>
  <c r="K13" i="46"/>
  <c r="I13" i="46"/>
  <c r="K12" i="46"/>
  <c r="I12" i="46"/>
  <c r="K11" i="46"/>
  <c r="I11" i="46"/>
  <c r="K10" i="46"/>
  <c r="J10" i="46"/>
  <c r="J33" i="46" s="1"/>
  <c r="A9" i="46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F33" i="46"/>
  <c r="D8" i="46"/>
  <c r="G33" i="45"/>
  <c r="E33" i="45"/>
  <c r="K32" i="45"/>
  <c r="I32" i="45"/>
  <c r="K31" i="45"/>
  <c r="I31" i="45"/>
  <c r="K30" i="45"/>
  <c r="I30" i="45"/>
  <c r="K29" i="45"/>
  <c r="I29" i="45"/>
  <c r="K28" i="45"/>
  <c r="I28" i="45"/>
  <c r="K27" i="45"/>
  <c r="I27" i="45"/>
  <c r="K26" i="45"/>
  <c r="I26" i="45"/>
  <c r="K25" i="45"/>
  <c r="I25" i="45"/>
  <c r="K24" i="45"/>
  <c r="I24" i="45"/>
  <c r="K23" i="45"/>
  <c r="I23" i="45"/>
  <c r="K22" i="45"/>
  <c r="I22" i="45"/>
  <c r="K21" i="45"/>
  <c r="I21" i="45"/>
  <c r="K20" i="45"/>
  <c r="I20" i="45"/>
  <c r="K19" i="45"/>
  <c r="I19" i="45"/>
  <c r="K18" i="45"/>
  <c r="I18" i="45"/>
  <c r="K17" i="45"/>
  <c r="I17" i="45"/>
  <c r="K16" i="45"/>
  <c r="I16" i="45"/>
  <c r="K15" i="45"/>
  <c r="I15" i="45"/>
  <c r="K14" i="45"/>
  <c r="I14" i="45"/>
  <c r="K13" i="45"/>
  <c r="I13" i="45"/>
  <c r="K12" i="45"/>
  <c r="I12" i="45"/>
  <c r="K11" i="45"/>
  <c r="I11" i="45"/>
  <c r="K10" i="45"/>
  <c r="J10" i="45"/>
  <c r="J33" i="45" s="1"/>
  <c r="A9" i="45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F33" i="45"/>
  <c r="D8" i="45"/>
  <c r="G33" i="44"/>
  <c r="E33" i="44"/>
  <c r="K32" i="44"/>
  <c r="I32" i="44"/>
  <c r="K31" i="44"/>
  <c r="I31" i="44"/>
  <c r="K30" i="44"/>
  <c r="I30" i="44"/>
  <c r="K29" i="44"/>
  <c r="I29" i="44"/>
  <c r="K28" i="44"/>
  <c r="I28" i="44"/>
  <c r="K27" i="44"/>
  <c r="I27" i="44"/>
  <c r="K26" i="44"/>
  <c r="I26" i="44"/>
  <c r="K25" i="44"/>
  <c r="I25" i="44"/>
  <c r="K24" i="44"/>
  <c r="I24" i="44"/>
  <c r="K23" i="44"/>
  <c r="I23" i="44"/>
  <c r="K22" i="44"/>
  <c r="I22" i="44"/>
  <c r="K21" i="44"/>
  <c r="I21" i="44"/>
  <c r="K20" i="44"/>
  <c r="I20" i="44"/>
  <c r="K19" i="44"/>
  <c r="I19" i="44"/>
  <c r="K18" i="44"/>
  <c r="I18" i="44"/>
  <c r="K17" i="44"/>
  <c r="I17" i="44"/>
  <c r="K16" i="44"/>
  <c r="I16" i="44"/>
  <c r="K15" i="44"/>
  <c r="I15" i="44"/>
  <c r="K14" i="44"/>
  <c r="I14" i="44"/>
  <c r="K13" i="44"/>
  <c r="I13" i="44"/>
  <c r="K12" i="44"/>
  <c r="I12" i="44"/>
  <c r="K11" i="44"/>
  <c r="I11" i="44"/>
  <c r="K10" i="44"/>
  <c r="J10" i="44"/>
  <c r="J33" i="44" s="1"/>
  <c r="A9" i="44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F33" i="44"/>
  <c r="D8" i="44"/>
  <c r="G33" i="43"/>
  <c r="E33" i="43"/>
  <c r="K32" i="43"/>
  <c r="I32" i="43"/>
  <c r="K31" i="43"/>
  <c r="I31" i="43"/>
  <c r="K30" i="43"/>
  <c r="I30" i="43"/>
  <c r="K29" i="43"/>
  <c r="I29" i="43"/>
  <c r="K28" i="43"/>
  <c r="I28" i="43"/>
  <c r="K27" i="43"/>
  <c r="I27" i="43"/>
  <c r="K26" i="43"/>
  <c r="I26" i="43"/>
  <c r="K25" i="43"/>
  <c r="I25" i="43"/>
  <c r="K24" i="43"/>
  <c r="I24" i="43"/>
  <c r="K23" i="43"/>
  <c r="I23" i="43"/>
  <c r="K22" i="43"/>
  <c r="I22" i="43"/>
  <c r="K21" i="43"/>
  <c r="I21" i="43"/>
  <c r="K20" i="43"/>
  <c r="I20" i="43"/>
  <c r="K19" i="43"/>
  <c r="I19" i="43"/>
  <c r="K18" i="43"/>
  <c r="I18" i="43"/>
  <c r="K17" i="43"/>
  <c r="I17" i="43"/>
  <c r="K16" i="43"/>
  <c r="I16" i="43"/>
  <c r="K15" i="43"/>
  <c r="I15" i="43"/>
  <c r="K14" i="43"/>
  <c r="I14" i="43"/>
  <c r="K13" i="43"/>
  <c r="I13" i="43"/>
  <c r="K12" i="43"/>
  <c r="I12" i="43"/>
  <c r="K11" i="43"/>
  <c r="I11" i="43"/>
  <c r="K10" i="43"/>
  <c r="J10" i="43"/>
  <c r="J33" i="43" s="1"/>
  <c r="A9" i="43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F33" i="43"/>
  <c r="D8" i="43"/>
  <c r="G33" i="42"/>
  <c r="E33" i="42"/>
  <c r="K32" i="42"/>
  <c r="I32" i="42"/>
  <c r="K31" i="42"/>
  <c r="I31" i="42"/>
  <c r="K30" i="42"/>
  <c r="I30" i="42"/>
  <c r="K29" i="42"/>
  <c r="I29" i="42"/>
  <c r="K28" i="42"/>
  <c r="I28" i="42"/>
  <c r="K27" i="42"/>
  <c r="I27" i="42"/>
  <c r="K26" i="42"/>
  <c r="I26" i="42"/>
  <c r="K25" i="42"/>
  <c r="I25" i="42"/>
  <c r="K24" i="42"/>
  <c r="I24" i="42"/>
  <c r="K23" i="42"/>
  <c r="I23" i="42"/>
  <c r="K22" i="42"/>
  <c r="I22" i="42"/>
  <c r="K21" i="42"/>
  <c r="I21" i="42"/>
  <c r="K20" i="42"/>
  <c r="I20" i="42"/>
  <c r="K19" i="42"/>
  <c r="I19" i="42"/>
  <c r="K18" i="42"/>
  <c r="I18" i="42"/>
  <c r="K17" i="42"/>
  <c r="I17" i="42"/>
  <c r="K16" i="42"/>
  <c r="I16" i="42"/>
  <c r="K15" i="42"/>
  <c r="I15" i="42"/>
  <c r="K14" i="42"/>
  <c r="I14" i="42"/>
  <c r="K13" i="42"/>
  <c r="I13" i="42"/>
  <c r="K12" i="42"/>
  <c r="I12" i="42"/>
  <c r="K11" i="42"/>
  <c r="I11" i="42"/>
  <c r="K10" i="42"/>
  <c r="J10" i="42"/>
  <c r="J33" i="42" s="1"/>
  <c r="A9" i="42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F33" i="42"/>
  <c r="D8" i="42"/>
  <c r="G33" i="41"/>
  <c r="E33" i="41"/>
  <c r="K32" i="41"/>
  <c r="I32" i="41"/>
  <c r="K31" i="41"/>
  <c r="I31" i="41"/>
  <c r="K30" i="41"/>
  <c r="I30" i="41"/>
  <c r="K29" i="41"/>
  <c r="I29" i="41"/>
  <c r="K28" i="41"/>
  <c r="I28" i="41"/>
  <c r="K27" i="41"/>
  <c r="I27" i="41"/>
  <c r="K26" i="41"/>
  <c r="I26" i="41"/>
  <c r="K25" i="41"/>
  <c r="I25" i="41"/>
  <c r="K24" i="41"/>
  <c r="I24" i="41"/>
  <c r="K23" i="41"/>
  <c r="I23" i="41"/>
  <c r="K22" i="41"/>
  <c r="I22" i="41"/>
  <c r="K21" i="41"/>
  <c r="I21" i="41"/>
  <c r="K20" i="41"/>
  <c r="I20" i="41"/>
  <c r="K19" i="41"/>
  <c r="I19" i="41"/>
  <c r="K18" i="41"/>
  <c r="I18" i="41"/>
  <c r="K17" i="41"/>
  <c r="I17" i="41"/>
  <c r="K16" i="41"/>
  <c r="I16" i="41"/>
  <c r="K15" i="41"/>
  <c r="I15" i="41"/>
  <c r="K14" i="41"/>
  <c r="I14" i="41"/>
  <c r="K13" i="41"/>
  <c r="I13" i="41"/>
  <c r="K12" i="41"/>
  <c r="I12" i="41"/>
  <c r="K11" i="41"/>
  <c r="I11" i="41"/>
  <c r="K10" i="41"/>
  <c r="J10" i="41"/>
  <c r="J33" i="41" s="1"/>
  <c r="A9" i="4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F33" i="41"/>
  <c r="D8" i="41"/>
  <c r="G33" i="40"/>
  <c r="E33" i="40"/>
  <c r="K32" i="40"/>
  <c r="I32" i="40"/>
  <c r="K31" i="40"/>
  <c r="I31" i="40"/>
  <c r="K30" i="40"/>
  <c r="I30" i="40"/>
  <c r="K29" i="40"/>
  <c r="I29" i="40"/>
  <c r="K28" i="40"/>
  <c r="I28" i="40"/>
  <c r="K27" i="40"/>
  <c r="I27" i="40"/>
  <c r="K26" i="40"/>
  <c r="I26" i="40"/>
  <c r="K25" i="40"/>
  <c r="I25" i="40"/>
  <c r="K24" i="40"/>
  <c r="I24" i="40"/>
  <c r="K23" i="40"/>
  <c r="I23" i="40"/>
  <c r="K22" i="40"/>
  <c r="I22" i="40"/>
  <c r="K21" i="40"/>
  <c r="I21" i="40"/>
  <c r="K20" i="40"/>
  <c r="I20" i="40"/>
  <c r="K19" i="40"/>
  <c r="I19" i="40"/>
  <c r="K18" i="40"/>
  <c r="I18" i="40"/>
  <c r="K17" i="40"/>
  <c r="I17" i="40"/>
  <c r="K16" i="40"/>
  <c r="I16" i="40"/>
  <c r="K15" i="40"/>
  <c r="I15" i="40"/>
  <c r="K14" i="40"/>
  <c r="I14" i="40"/>
  <c r="K13" i="40"/>
  <c r="I13" i="40"/>
  <c r="K12" i="40"/>
  <c r="I12" i="40"/>
  <c r="K11" i="40"/>
  <c r="I11" i="40"/>
  <c r="K10" i="40"/>
  <c r="J10" i="40"/>
  <c r="J33" i="40" s="1"/>
  <c r="A9" i="40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F33" i="40"/>
  <c r="D8" i="40"/>
  <c r="G33" i="39"/>
  <c r="E33" i="39"/>
  <c r="K32" i="39"/>
  <c r="I32" i="39"/>
  <c r="K31" i="39"/>
  <c r="I31" i="39"/>
  <c r="K30" i="39"/>
  <c r="I30" i="39"/>
  <c r="K29" i="39"/>
  <c r="I29" i="39"/>
  <c r="K28" i="39"/>
  <c r="I28" i="39"/>
  <c r="K27" i="39"/>
  <c r="I27" i="39"/>
  <c r="K26" i="39"/>
  <c r="I26" i="39"/>
  <c r="K25" i="39"/>
  <c r="I25" i="39"/>
  <c r="K24" i="39"/>
  <c r="I24" i="39"/>
  <c r="K23" i="39"/>
  <c r="I23" i="39"/>
  <c r="K22" i="39"/>
  <c r="I22" i="39"/>
  <c r="K21" i="39"/>
  <c r="I21" i="39"/>
  <c r="K20" i="39"/>
  <c r="I20" i="39"/>
  <c r="K19" i="39"/>
  <c r="I19" i="39"/>
  <c r="K18" i="39"/>
  <c r="I18" i="39"/>
  <c r="K17" i="39"/>
  <c r="I17" i="39"/>
  <c r="K16" i="39"/>
  <c r="I16" i="39"/>
  <c r="K15" i="39"/>
  <c r="I15" i="39"/>
  <c r="K14" i="39"/>
  <c r="I14" i="39"/>
  <c r="K13" i="39"/>
  <c r="I13" i="39"/>
  <c r="K12" i="39"/>
  <c r="I12" i="39"/>
  <c r="K11" i="39"/>
  <c r="I11" i="39"/>
  <c r="K10" i="39"/>
  <c r="J10" i="39"/>
  <c r="J33" i="39" s="1"/>
  <c r="A9" i="39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F8" i="39"/>
  <c r="F33" i="39" s="1"/>
  <c r="D8" i="39"/>
  <c r="G33" i="38"/>
  <c r="E33" i="38"/>
  <c r="K32" i="38"/>
  <c r="I32" i="38"/>
  <c r="K31" i="38"/>
  <c r="I31" i="38"/>
  <c r="K30" i="38"/>
  <c r="I30" i="38"/>
  <c r="K29" i="38"/>
  <c r="I29" i="38"/>
  <c r="K28" i="38"/>
  <c r="I28" i="38"/>
  <c r="K27" i="38"/>
  <c r="I27" i="38"/>
  <c r="K26" i="38"/>
  <c r="I26" i="38"/>
  <c r="K25" i="38"/>
  <c r="I25" i="38"/>
  <c r="K24" i="38"/>
  <c r="I24" i="38"/>
  <c r="K23" i="38"/>
  <c r="I23" i="38"/>
  <c r="K22" i="38"/>
  <c r="I22" i="38"/>
  <c r="K21" i="38"/>
  <c r="I21" i="38"/>
  <c r="K20" i="38"/>
  <c r="I20" i="38"/>
  <c r="K19" i="38"/>
  <c r="I19" i="38"/>
  <c r="K18" i="38"/>
  <c r="I18" i="38"/>
  <c r="K17" i="38"/>
  <c r="I17" i="38"/>
  <c r="K16" i="38"/>
  <c r="I16" i="38"/>
  <c r="K15" i="38"/>
  <c r="I15" i="38"/>
  <c r="K14" i="38"/>
  <c r="I14" i="38"/>
  <c r="K13" i="38"/>
  <c r="I13" i="38"/>
  <c r="K12" i="38"/>
  <c r="I12" i="38"/>
  <c r="K11" i="38"/>
  <c r="I11" i="38"/>
  <c r="K10" i="38"/>
  <c r="J10" i="38"/>
  <c r="J33" i="38" s="1"/>
  <c r="A9" i="38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F33" i="38"/>
  <c r="D8" i="38"/>
  <c r="G33" i="35"/>
  <c r="E33" i="35"/>
  <c r="G33" i="5"/>
  <c r="E33" i="5"/>
  <c r="H8" i="44" l="1"/>
  <c r="H33" i="44" s="1"/>
  <c r="K33" i="39"/>
  <c r="H8" i="45"/>
  <c r="H33" i="45" s="1"/>
  <c r="H8" i="43"/>
  <c r="H33" i="43" s="1"/>
  <c r="H8" i="47"/>
  <c r="H33" i="47" s="1"/>
  <c r="K33" i="42"/>
  <c r="K33" i="47"/>
  <c r="H8" i="46"/>
  <c r="H33" i="46" s="1"/>
  <c r="K33" i="46"/>
  <c r="K33" i="45"/>
  <c r="K33" i="44"/>
  <c r="K33" i="43"/>
  <c r="H8" i="42"/>
  <c r="H33" i="42" s="1"/>
  <c r="H8" i="41"/>
  <c r="H33" i="41" s="1"/>
  <c r="K33" i="41"/>
  <c r="H8" i="38"/>
  <c r="H33" i="38" s="1"/>
  <c r="K33" i="40"/>
  <c r="H8" i="40"/>
  <c r="H33" i="40" s="1"/>
  <c r="H8" i="39"/>
  <c r="H33" i="39" s="1"/>
  <c r="K33" i="38"/>
  <c r="I8" i="47"/>
  <c r="I9" i="47"/>
  <c r="D33" i="47"/>
  <c r="I8" i="46"/>
  <c r="I9" i="46"/>
  <c r="D33" i="46"/>
  <c r="I8" i="45"/>
  <c r="I9" i="45"/>
  <c r="D33" i="45"/>
  <c r="I8" i="44"/>
  <c r="I9" i="44"/>
  <c r="D33" i="44"/>
  <c r="I8" i="43"/>
  <c r="I9" i="43"/>
  <c r="D33" i="43"/>
  <c r="I8" i="42"/>
  <c r="I9" i="42"/>
  <c r="D33" i="42"/>
  <c r="I8" i="41"/>
  <c r="I9" i="41"/>
  <c r="D33" i="41"/>
  <c r="I8" i="40"/>
  <c r="I9" i="40"/>
  <c r="D33" i="40"/>
  <c r="I8" i="39"/>
  <c r="I9" i="39"/>
  <c r="D33" i="39"/>
  <c r="I8" i="38"/>
  <c r="I9" i="38"/>
  <c r="D33" i="38"/>
  <c r="K32" i="35"/>
  <c r="I32" i="35"/>
  <c r="K31" i="35"/>
  <c r="I31" i="35"/>
  <c r="K30" i="35"/>
  <c r="I30" i="35"/>
  <c r="K29" i="35"/>
  <c r="I29" i="35"/>
  <c r="K28" i="35"/>
  <c r="I28" i="35"/>
  <c r="K27" i="35"/>
  <c r="I27" i="35"/>
  <c r="K26" i="35"/>
  <c r="I26" i="35"/>
  <c r="K25" i="35"/>
  <c r="I25" i="35"/>
  <c r="K24" i="35"/>
  <c r="I24" i="35"/>
  <c r="K23" i="35"/>
  <c r="I23" i="35"/>
  <c r="K22" i="35"/>
  <c r="I22" i="35"/>
  <c r="K21" i="35"/>
  <c r="I21" i="35"/>
  <c r="K20" i="35"/>
  <c r="I20" i="35"/>
  <c r="K19" i="35"/>
  <c r="I19" i="35"/>
  <c r="K18" i="35"/>
  <c r="I18" i="35"/>
  <c r="K17" i="35"/>
  <c r="I17" i="35"/>
  <c r="K16" i="35"/>
  <c r="I16" i="35"/>
  <c r="K15" i="35"/>
  <c r="I15" i="35"/>
  <c r="K14" i="35"/>
  <c r="I14" i="35"/>
  <c r="K13" i="35"/>
  <c r="I13" i="35"/>
  <c r="K12" i="35"/>
  <c r="I12" i="35"/>
  <c r="K11" i="35"/>
  <c r="I11" i="35"/>
  <c r="K10" i="35"/>
  <c r="J10" i="35"/>
  <c r="J33" i="35" s="1"/>
  <c r="A9" i="35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F33" i="35"/>
  <c r="D8" i="35"/>
  <c r="D33" i="35" s="1"/>
  <c r="K32" i="5"/>
  <c r="K31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B38" i="5"/>
  <c r="K10" i="5"/>
  <c r="K33" i="35" l="1"/>
  <c r="B37" i="47"/>
  <c r="B37" i="46"/>
  <c r="B37" i="45"/>
  <c r="B37" i="44"/>
  <c r="B37" i="43"/>
  <c r="B37" i="42"/>
  <c r="B37" i="41"/>
  <c r="B37" i="40"/>
  <c r="B37" i="39"/>
  <c r="B37" i="38"/>
  <c r="H8" i="35"/>
  <c r="H33" i="35" s="1"/>
  <c r="I8" i="35"/>
  <c r="I9" i="3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D8" i="5"/>
  <c r="D33" i="5" s="1"/>
  <c r="K16" i="5"/>
  <c r="K15" i="5"/>
  <c r="K14" i="5"/>
  <c r="K13" i="5"/>
  <c r="K12" i="5"/>
  <c r="K11" i="5"/>
  <c r="J10" i="5"/>
  <c r="J33" i="5" s="1"/>
  <c r="K33" i="5" l="1"/>
  <c r="B37" i="35"/>
  <c r="D34" i="5"/>
  <c r="D4" i="35" s="1"/>
  <c r="D34" i="35" l="1"/>
  <c r="D4" i="38" s="1"/>
  <c r="D34" i="38" l="1"/>
  <c r="D4" i="39" l="1"/>
  <c r="D34" i="39" l="1"/>
  <c r="D4" i="40" l="1"/>
  <c r="D34" i="40" l="1"/>
  <c r="D4" i="41" l="1"/>
  <c r="D34" i="41" l="1"/>
  <c r="D4" i="42" l="1"/>
  <c r="D34" i="42" l="1"/>
  <c r="D4" i="43" l="1"/>
  <c r="D34" i="43" l="1"/>
  <c r="D4" i="44" l="1"/>
  <c r="D34" i="44" l="1"/>
  <c r="D4" i="45" l="1"/>
  <c r="D34" i="45" l="1"/>
  <c r="D4" i="46" l="1"/>
  <c r="D34" i="46" l="1"/>
  <c r="D4" i="47" l="1"/>
  <c r="D34" i="47" l="1"/>
  <c r="I25" i="5"/>
  <c r="I18" i="5"/>
  <c r="I11" i="5"/>
  <c r="I27" i="5"/>
  <c r="I16" i="5"/>
  <c r="I32" i="5"/>
  <c r="I15" i="5"/>
  <c r="I30" i="5"/>
  <c r="I29" i="5"/>
  <c r="I21" i="5"/>
  <c r="I17" i="5"/>
  <c r="I13" i="5"/>
  <c r="I22" i="5"/>
  <c r="I31" i="5"/>
  <c r="I20" i="5"/>
  <c r="I26" i="5"/>
  <c r="I19" i="5"/>
  <c r="I24" i="5"/>
  <c r="H8" i="5"/>
  <c r="H33" i="5" s="1"/>
  <c r="I14" i="5"/>
  <c r="I23" i="5"/>
  <c r="I12" i="5"/>
  <c r="I33" i="5" s="1"/>
  <c r="I28" i="5"/>
  <c r="I8" i="5"/>
  <c r="F33" i="5"/>
  <c r="F34" i="5" s="1"/>
  <c r="I9" i="5"/>
  <c r="B37" i="5" s="1"/>
  <c r="C36" i="5" l="1"/>
  <c r="D35" i="5"/>
  <c r="F4" i="35"/>
  <c r="B36" i="5" l="1"/>
  <c r="H4" i="35"/>
  <c r="C36" i="35" s="1"/>
  <c r="I33" i="35"/>
  <c r="F34" i="35"/>
  <c r="B38" i="35"/>
  <c r="B36" i="35" l="1"/>
  <c r="H4" i="38"/>
  <c r="C36" i="38" s="1"/>
  <c r="F4" i="38"/>
  <c r="D35" i="35"/>
  <c r="H4" i="39" l="1"/>
  <c r="C36" i="39" s="1"/>
  <c r="B36" i="38"/>
  <c r="B38" i="38"/>
  <c r="F34" i="38"/>
  <c r="I33" i="38"/>
  <c r="H4" i="40" l="1"/>
  <c r="C36" i="40" s="1"/>
  <c r="B36" i="39"/>
  <c r="D35" i="38"/>
  <c r="F4" i="39"/>
  <c r="B36" i="40" l="1"/>
  <c r="H4" i="41"/>
  <c r="C36" i="41" s="1"/>
  <c r="I33" i="39"/>
  <c r="B38" i="39"/>
  <c r="F34" i="39"/>
  <c r="H4" i="42" l="1"/>
  <c r="C36" i="42" s="1"/>
  <c r="B36" i="41"/>
  <c r="D35" i="39"/>
  <c r="F4" i="40"/>
  <c r="B36" i="42" l="1"/>
  <c r="H4" i="43"/>
  <c r="C36" i="43" s="1"/>
  <c r="I33" i="40"/>
  <c r="F34" i="40"/>
  <c r="B38" i="40"/>
  <c r="H4" i="44" l="1"/>
  <c r="C36" i="44" s="1"/>
  <c r="B36" i="43"/>
  <c r="D35" i="40"/>
  <c r="F4" i="41"/>
  <c r="B36" i="44" l="1"/>
  <c r="H4" i="45"/>
  <c r="C36" i="45" s="1"/>
  <c r="F34" i="41"/>
  <c r="I33" i="41"/>
  <c r="B38" i="41"/>
  <c r="H4" i="46" l="1"/>
  <c r="C36" i="46" s="1"/>
  <c r="B36" i="45"/>
  <c r="F4" i="42"/>
  <c r="D35" i="41"/>
  <c r="B36" i="46" l="1"/>
  <c r="H4" i="47"/>
  <c r="C36" i="47" s="1"/>
  <c r="B36" i="47" s="1"/>
  <c r="B38" i="42"/>
  <c r="I33" i="42"/>
  <c r="F34" i="42"/>
  <c r="D35" i="42" l="1"/>
  <c r="F4" i="43"/>
  <c r="I33" i="43" l="1"/>
  <c r="B38" i="43"/>
  <c r="F34" i="43"/>
  <c r="D35" i="43" l="1"/>
  <c r="F4" i="44"/>
  <c r="B38" i="44" l="1"/>
  <c r="I33" i="44"/>
  <c r="F34" i="44"/>
  <c r="D35" i="44" l="1"/>
  <c r="F4" i="45"/>
  <c r="I33" i="45" l="1"/>
  <c r="B38" i="45"/>
  <c r="F34" i="45"/>
  <c r="F4" i="46" l="1"/>
  <c r="D35" i="45"/>
  <c r="I33" i="46" l="1"/>
  <c r="B38" i="46"/>
  <c r="F34" i="46"/>
  <c r="D35" i="46" l="1"/>
  <c r="F4" i="47"/>
  <c r="I33" i="47" l="1"/>
  <c r="F34" i="47"/>
  <c r="D35" i="47" s="1"/>
  <c r="B38" i="47"/>
</calcChain>
</file>

<file path=xl/sharedStrings.xml><?xml version="1.0" encoding="utf-8"?>
<sst xmlns="http://schemas.openxmlformats.org/spreadsheetml/2006/main" count="515" uniqueCount="72">
  <si>
    <t>pieczątka koła</t>
  </si>
  <si>
    <t>Koszty</t>
  </si>
  <si>
    <t>Bank</t>
  </si>
  <si>
    <t>Kasa</t>
  </si>
  <si>
    <t>Lp.</t>
  </si>
  <si>
    <t>Na dobro koła</t>
  </si>
  <si>
    <t>Wydatki</t>
  </si>
  <si>
    <t>Przychody</t>
  </si>
  <si>
    <t>Warszawa, dnia :</t>
  </si>
  <si>
    <t>ROZLICZENIE SPRZEDAŻY MINUS ODPIS %</t>
  </si>
  <si>
    <t>Wartość sprzedaży</t>
  </si>
  <si>
    <t>Stan z poprzedniego okresu sprawozdawczego :</t>
  </si>
  <si>
    <t>ODPIS PROCENTOWY NA DOBRO KOŁA</t>
  </si>
  <si>
    <t>Sprawdzono z Z.O.</t>
  </si>
  <si>
    <t>Skarbnik</t>
  </si>
  <si>
    <t>Prezes</t>
  </si>
  <si>
    <t>Rozlicznie sprzedaży z poprzedniego miesiąca</t>
  </si>
  <si>
    <t>RAZEM:</t>
  </si>
  <si>
    <t>Wartość sprzedaży nr 1</t>
  </si>
  <si>
    <t>Nr dokumentu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</si>
  <si>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</si>
  <si>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</si>
  <si>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</si>
  <si>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</si>
  <si>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</si>
  <si>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</si>
  <si>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</si>
  <si>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</si>
  <si>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</si>
  <si>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</si>
  <si>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</si>
  <si>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Obroty okresowe:</t>
  </si>
  <si>
    <t>Stan banku i kasy z aktualnego okresu sprawozdawczego :</t>
  </si>
  <si>
    <t>Składki odprowadzone do Z.O.</t>
  </si>
  <si>
    <t xml:space="preserve"> Komisja Rewizyjna</t>
  </si>
  <si>
    <t>Treść dokumentu</t>
  </si>
  <si>
    <t>SKŁADKI ODPROWADZONE DO Z.O.</t>
  </si>
  <si>
    <t>Wartość sprzedaży nr 2</t>
  </si>
  <si>
    <t>Wartość sprzedaży nr 3</t>
  </si>
  <si>
    <t>Wartość sprzedaży nr 4</t>
  </si>
  <si>
    <t>Wartość sprzedaży nr 5</t>
  </si>
  <si>
    <t>Wartość sprzedaży nr 6</t>
  </si>
  <si>
    <t>Wartość sprzedaży nr 7</t>
  </si>
  <si>
    <t>Wartość sprzedaży nr 8</t>
  </si>
  <si>
    <t>Wartość sprzedaży nr 9</t>
  </si>
  <si>
    <t>Wartość sprzedaży nr 10</t>
  </si>
  <si>
    <t>Wartość sprzedaży nr 11</t>
  </si>
  <si>
    <t>Wartość sprzedaży nr 12</t>
  </si>
  <si>
    <t>RAPORT FINANSOWY NR 1</t>
  </si>
  <si>
    <t>RAPORT FINANSOWY NR 2</t>
  </si>
  <si>
    <t>RAPORT FINANSOWY NR 3</t>
  </si>
  <si>
    <t>RAPORT FINANSOWY NR 4</t>
  </si>
  <si>
    <t>RAPORT FINANSOWY NR 5</t>
  </si>
  <si>
    <t>RAPORT FINANSOWY NR 6</t>
  </si>
  <si>
    <t>RAPORT FINANSOWY NR 7</t>
  </si>
  <si>
    <t>RAPORT FINANSOWY NR 8</t>
  </si>
  <si>
    <t>RAPORT FINANSOWY NR 9</t>
  </si>
  <si>
    <t>RAPORT FINANSOWY NR 10</t>
  </si>
  <si>
    <t>RAPORT FINANSOWY NR 11</t>
  </si>
  <si>
    <t>RAPORT FINANSOWY NR 12</t>
  </si>
  <si>
    <t>od 1 stycznia do 31 stycznia 2018</t>
  </si>
  <si>
    <t>od 1 marca do 31 marca 2018</t>
  </si>
  <si>
    <t>od 1 lutego do 28 lutego 2018</t>
  </si>
  <si>
    <t>od 1 kwietnia do 30 kwietnia 2018</t>
  </si>
  <si>
    <t>od 1 maja do 31 maja 2018</t>
  </si>
  <si>
    <t>od 1 czerwca do 30 czerwca 2018</t>
  </si>
  <si>
    <t>od 1 lipca do 31 lipca 2018</t>
  </si>
  <si>
    <t>od 1 sierpnia do 31 sierpnia 2018</t>
  </si>
  <si>
    <t>od 1 września do 30 września 2018</t>
  </si>
  <si>
    <t>od 1 października do 31 października 2018</t>
  </si>
  <si>
    <t>od 1 listopada do 30 listopada 2018</t>
  </si>
  <si>
    <t>od 1 grudnia do 31 grudnia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</si>
</sst>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_ ;[Red]\-#,##0.00\ "/>
  </numFmts>
  <fonts count="20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1"/>
      <color indexed="56"/>
      <name val="Czcionka tekstu podstawowego"/>
      <family val="2"/>
      <charset val="238"/>
    </font>
    <font>
      <b/>
      <sz val="11"/>
      <color indexed="10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rgb="FFFFFF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</font>
    <font>
      <sz val="10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4" fontId="2" fillId="0" borderId="0" xfId="0" applyNumberFormat="1" applyFont="1" applyBorder="1" applyAlignment="1"/>
    <xf numFmtId="0" fontId="0" fillId="0" borderId="0" xfId="0" applyBorder="1" applyAlignment="1">
      <alignment horizontal="left"/>
    </xf>
    <xf numFmtId="0" fontId="0" fillId="3" borderId="0" xfId="0" applyFill="1"/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" fontId="0" fillId="2" borderId="5" xfId="1" applyNumberFormat="1" applyFont="1" applyFill="1" applyBorder="1" applyAlignment="1" applyProtection="1">
      <alignment vertical="center"/>
      <protection hidden="1"/>
    </xf>
    <xf numFmtId="164" fontId="5" fillId="0" borderId="6" xfId="0" applyNumberFormat="1" applyFont="1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2" borderId="5" xfId="0" applyFill="1" applyBorder="1" applyAlignment="1">
      <alignment vertical="center" wrapText="1"/>
    </xf>
    <xf numFmtId="0" fontId="0" fillId="3" borderId="5" xfId="0" applyFill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horizontal="right"/>
      <protection hidden="1"/>
    </xf>
    <xf numFmtId="0" fontId="7" fillId="0" borderId="5" xfId="0" applyFont="1" applyBorder="1" applyAlignment="1" applyProtection="1">
      <protection hidden="1"/>
    </xf>
    <xf numFmtId="0" fontId="0" fillId="0" borderId="0" xfId="0" applyBorder="1" applyAlignment="1">
      <alignment vertical="top"/>
    </xf>
    <xf numFmtId="0" fontId="0" fillId="0" borderId="8" xfId="0" applyBorder="1"/>
    <xf numFmtId="0" fontId="10" fillId="0" borderId="12" xfId="0" applyFont="1" applyBorder="1" applyAlignment="1" applyProtection="1">
      <protection hidden="1"/>
    </xf>
    <xf numFmtId="0" fontId="10" fillId="0" borderId="3" xfId="0" applyFont="1" applyBorder="1" applyAlignment="1" applyProtection="1">
      <alignment horizontal="right"/>
      <protection hidden="1"/>
    </xf>
    <xf numFmtId="0" fontId="5" fillId="0" borderId="5" xfId="0" applyFont="1" applyBorder="1" applyAlignment="1" applyProtection="1">
      <protection hidden="1"/>
    </xf>
    <xf numFmtId="4" fontId="5" fillId="0" borderId="5" xfId="1" applyNumberFormat="1" applyFont="1" applyBorder="1" applyProtection="1">
      <protection hidden="1"/>
    </xf>
    <xf numFmtId="4" fontId="0" fillId="3" borderId="5" xfId="1" applyNumberFormat="1" applyFont="1" applyFill="1" applyBorder="1" applyAlignment="1" applyProtection="1">
      <alignment vertical="center"/>
      <protection locked="0"/>
    </xf>
    <xf numFmtId="4" fontId="0" fillId="4" borderId="5" xfId="1" applyNumberFormat="1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>
      <alignment horizontal="center" vertical="center"/>
    </xf>
    <xf numFmtId="4" fontId="14" fillId="2" borderId="5" xfId="1" applyNumberFormat="1" applyFont="1" applyFill="1" applyBorder="1" applyAlignment="1" applyProtection="1">
      <alignment vertical="center"/>
      <protection hidden="1"/>
    </xf>
    <xf numFmtId="4" fontId="15" fillId="2" borderId="5" xfId="1" applyNumberFormat="1" applyFont="1" applyFill="1" applyBorder="1" applyAlignment="1" applyProtection="1">
      <alignment vertical="center"/>
      <protection hidden="1"/>
    </xf>
    <xf numFmtId="4" fontId="0" fillId="2" borderId="5" xfId="1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" fontId="17" fillId="3" borderId="5" xfId="1" applyNumberFormat="1" applyFont="1" applyFill="1" applyBorder="1" applyAlignment="1" applyProtection="1">
      <alignment vertical="center"/>
      <protection locked="0"/>
    </xf>
    <xf numFmtId="4" fontId="17" fillId="4" borderId="5" xfId="1" applyNumberFormat="1" applyFont="1" applyFill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horizontal="right"/>
      <protection hidden="1"/>
    </xf>
    <xf numFmtId="0" fontId="9" fillId="4" borderId="2" xfId="0" quotePrefix="1" applyFont="1" applyFill="1" applyBorder="1" applyAlignment="1">
      <alignment horizontal="center" vertical="center"/>
    </xf>
    <xf numFmtId="0" fontId="9" fillId="4" borderId="1" xfId="0" quotePrefix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9" fillId="4" borderId="31" xfId="0" quotePrefix="1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0" fillId="4" borderId="16" xfId="0" applyFill="1" applyBorder="1"/>
    <xf numFmtId="0" fontId="7" fillId="4" borderId="17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4" fontId="0" fillId="2" borderId="5" xfId="1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/>
    <xf numFmtId="0" fontId="7" fillId="4" borderId="32" xfId="0" applyFont="1" applyFill="1" applyBorder="1" applyAlignment="1">
      <alignment horizontal="center" vertical="center"/>
    </xf>
    <xf numFmtId="0" fontId="0" fillId="4" borderId="33" xfId="0" applyFill="1" applyBorder="1"/>
    <xf numFmtId="0" fontId="19" fillId="4" borderId="36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8" fillId="4" borderId="14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4" fontId="7" fillId="3" borderId="18" xfId="0" applyNumberFormat="1" applyFont="1" applyFill="1" applyBorder="1" applyAlignment="1" applyProtection="1">
      <alignment horizontal="center" vertical="center"/>
      <protection locked="0"/>
    </xf>
    <xf numFmtId="4" fontId="7" fillId="3" borderId="26" xfId="0" applyNumberFormat="1" applyFont="1" applyFill="1" applyBorder="1" applyAlignment="1" applyProtection="1">
      <alignment horizontal="center" vertical="center"/>
      <protection locked="0"/>
    </xf>
    <xf numFmtId="4" fontId="7" fillId="3" borderId="19" xfId="0" applyNumberFormat="1" applyFont="1" applyFill="1" applyBorder="1" applyAlignment="1" applyProtection="1">
      <alignment horizontal="center" vertical="center"/>
      <protection locked="0"/>
    </xf>
    <xf numFmtId="4" fontId="7" fillId="2" borderId="5" xfId="0" applyNumberFormat="1" applyFont="1" applyFill="1" applyBorder="1" applyAlignment="1" applyProtection="1">
      <alignment horizontal="center"/>
      <protection hidden="1"/>
    </xf>
    <xf numFmtId="4" fontId="10" fillId="2" borderId="12" xfId="0" applyNumberFormat="1" applyFont="1" applyFill="1" applyBorder="1" applyAlignment="1" applyProtection="1">
      <alignment horizontal="center"/>
      <protection hidden="1"/>
    </xf>
    <xf numFmtId="0" fontId="18" fillId="4" borderId="23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164" fontId="16" fillId="2" borderId="16" xfId="0" applyNumberFormat="1" applyFont="1" applyFill="1" applyBorder="1" applyAlignment="1">
      <alignment horizontal="center"/>
    </xf>
    <xf numFmtId="164" fontId="16" fillId="2" borderId="17" xfId="0" applyNumberFormat="1" applyFont="1" applyFill="1" applyBorder="1" applyAlignment="1">
      <alignment horizontal="center"/>
    </xf>
    <xf numFmtId="164" fontId="16" fillId="2" borderId="13" xfId="0" applyNumberFormat="1" applyFont="1" applyFill="1" applyBorder="1" applyAlignment="1">
      <alignment horizontal="center"/>
    </xf>
    <xf numFmtId="4" fontId="7" fillId="4" borderId="18" xfId="0" applyNumberFormat="1" applyFont="1" applyFill="1" applyBorder="1" applyAlignment="1" applyProtection="1">
      <alignment horizontal="center" vertical="center"/>
    </xf>
    <xf numFmtId="4" fontId="7" fillId="4" borderId="26" xfId="0" applyNumberFormat="1" applyFont="1" applyFill="1" applyBorder="1" applyAlignment="1" applyProtection="1">
      <alignment horizontal="center" vertical="center"/>
    </xf>
    <xf numFmtId="4" fontId="7" fillId="4" borderId="19" xfId="0" applyNumberFormat="1" applyFont="1" applyFill="1" applyBorder="1" applyAlignment="1" applyProtection="1">
      <alignment horizontal="center" vertical="center"/>
    </xf>
    <xf numFmtId="4" fontId="10" fillId="0" borderId="12" xfId="0" applyNumberFormat="1" applyFont="1" applyBorder="1" applyAlignment="1" applyProtection="1">
      <alignment horizontal="center"/>
      <protection hidden="1"/>
    </xf>
    <xf numFmtId="4" fontId="7" fillId="0" borderId="5" xfId="0" applyNumberFormat="1" applyFont="1" applyBorder="1" applyAlignment="1" applyProtection="1">
      <alignment horizontal="center"/>
      <protection hidden="1"/>
    </xf>
    <xf numFmtId="0" fontId="0" fillId="3" borderId="33" xfId="0" applyFill="1" applyBorder="1"/>
  </cellXfs>
  <cellStyles count="2">
    <cellStyle name="Normalny" xfId="0" builtinId="0"/>
    <cellStyle name="Walutowy" xfId="1" builtinId="4"/>
  </cellStyles>
  <dxfs count="3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7:K32" totalsRowShown="0" headerRowDxfId="310" headerRowBorderDxfId="309" tableBorderDxfId="308">
  <tableColumns count="11">
    <tableColumn id="1" name="1" dataDxfId="307"/>
    <tableColumn id="2" name="2" dataDxfId="306"/>
    <tableColumn id="3" name="3" dataDxfId="305"/>
    <tableColumn id="4" name="4" dataDxfId="304" dataCellStyle="Walutowy"/>
    <tableColumn id="5" name="5" dataDxfId="303" dataCellStyle="Walutowy"/>
    <tableColumn id="6" name="6" dataDxfId="302" dataCellStyle="Walutowy"/>
    <tableColumn id="7" name="7" dataDxfId="301" dataCellStyle="Walutowy"/>
    <tableColumn id="8" name="8" dataDxfId="300" dataCellStyle="Walutowy"/>
    <tableColumn id="9" name="9" dataDxfId="299" dataCellStyle="Walutowy">
      <calculatedColumnFormula>D8+F8</calculatedColumnFormula>
    </tableColumn>
    <tableColumn id="10" name="10" dataDxfId="298" dataCellStyle="Walutowy"/>
    <tableColumn id="11" name="11" dataDxfId="297" dataCellStyle="Walutowy">
      <calculatedColumnFormula>E8+G8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2" name="Tabela13678910111213" displayName="Tabela13678910111213" ref="A7:K32" totalsRowShown="0" headerRowDxfId="67" headerRowBorderDxfId="66" tableBorderDxfId="65">
  <tableColumns count="11">
    <tableColumn id="1" name="1" dataDxfId="64"/>
    <tableColumn id="2" name="2" dataDxfId="63"/>
    <tableColumn id="3" name="3" dataDxfId="62"/>
    <tableColumn id="4" name="4" dataDxfId="61" dataCellStyle="Walutowy"/>
    <tableColumn id="5" name="5" dataDxfId="60" dataCellStyle="Walutowy"/>
    <tableColumn id="6" name="6" dataDxfId="59" dataCellStyle="Walutowy"/>
    <tableColumn id="7" name="7" dataDxfId="58" dataCellStyle="Walutowy"/>
    <tableColumn id="8" name="8" dataDxfId="57" dataCellStyle="Walutowy"/>
    <tableColumn id="9" name="9" dataDxfId="56" dataCellStyle="Walutowy">
      <calculatedColumnFormula>D8+F8</calculatedColumnFormula>
    </tableColumn>
    <tableColumn id="10" name="10" dataDxfId="55" dataCellStyle="Walutowy"/>
    <tableColumn id="11" name="11" dataDxfId="54" dataCellStyle="Walutowy">
      <calculatedColumnFormula>E8+G8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3" name="Tabela1367891011121314" displayName="Tabela1367891011121314" ref="A7:K32" totalsRowShown="0" headerRowDxfId="40" headerRowBorderDxfId="39" tableBorderDxfId="38">
  <tableColumns count="11">
    <tableColumn id="1" name="1" dataDxfId="37"/>
    <tableColumn id="2" name="2" dataDxfId="36"/>
    <tableColumn id="3" name="3" dataDxfId="35"/>
    <tableColumn id="4" name="4" dataDxfId="34" dataCellStyle="Walutowy"/>
    <tableColumn id="5" name="5" dataDxfId="33" dataCellStyle="Walutowy"/>
    <tableColumn id="6" name="6" dataDxfId="32" dataCellStyle="Walutowy"/>
    <tableColumn id="7" name="7" dataDxfId="31" dataCellStyle="Walutowy"/>
    <tableColumn id="8" name="8" dataDxfId="30" dataCellStyle="Walutowy"/>
    <tableColumn id="9" name="9" dataDxfId="29" dataCellStyle="Walutowy">
      <calculatedColumnFormula>D8+F8</calculatedColumnFormula>
    </tableColumn>
    <tableColumn id="10" name="10" dataDxfId="28" dataCellStyle="Walutowy"/>
    <tableColumn id="11" name="11" dataDxfId="27" dataCellStyle="Walutowy">
      <calculatedColumnFormula>E8+G8</calculatedColumn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4" name="Tabela136789101112131415" displayName="Tabela136789101112131415" ref="A7:K32" totalsRowShown="0" headerRowDxfId="13" headerRowBorderDxfId="12" tableBorderDxfId="11">
  <tableColumns count="11">
    <tableColumn id="1" name="1" dataDxfId="10"/>
    <tableColumn id="2" name="2" dataDxfId="9"/>
    <tableColumn id="3" name="3" dataDxfId="8"/>
    <tableColumn id="4" name="4" dataDxfId="7" dataCellStyle="Walutowy"/>
    <tableColumn id="5" name="5" dataDxfId="6" dataCellStyle="Walutowy"/>
    <tableColumn id="6" name="6" dataDxfId="5" dataCellStyle="Walutowy"/>
    <tableColumn id="7" name="7" dataDxfId="4" dataCellStyle="Walutowy"/>
    <tableColumn id="8" name="8" dataDxfId="3" dataCellStyle="Walutowy"/>
    <tableColumn id="9" name="9" dataDxfId="2" dataCellStyle="Walutowy">
      <calculatedColumnFormula>D8+F8</calculatedColumnFormula>
    </tableColumn>
    <tableColumn id="10" name="10" dataDxfId="1" dataCellStyle="Walutowy"/>
    <tableColumn id="11" name="11" dataDxfId="0" dataCellStyle="Walutowy">
      <calculatedColumnFormula>E8+G8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7:K32" totalsRowShown="0" headerRowDxfId="283" headerRowBorderDxfId="282" tableBorderDxfId="281">
  <tableColumns count="11">
    <tableColumn id="1" name="1" dataDxfId="280"/>
    <tableColumn id="2" name="2" dataDxfId="279"/>
    <tableColumn id="3" name="3" dataDxfId="278"/>
    <tableColumn id="4" name="4" dataDxfId="277" dataCellStyle="Walutowy"/>
    <tableColumn id="5" name="5" dataDxfId="276" dataCellStyle="Walutowy"/>
    <tableColumn id="6" name="6" dataDxfId="275" dataCellStyle="Walutowy"/>
    <tableColumn id="7" name="7" dataDxfId="274" dataCellStyle="Walutowy"/>
    <tableColumn id="8" name="8" dataDxfId="273" dataCellStyle="Walutowy"/>
    <tableColumn id="9" name="9" dataDxfId="272" dataCellStyle="Walutowy">
      <calculatedColumnFormula>D8+F8</calculatedColumnFormula>
    </tableColumn>
    <tableColumn id="10" name="10" dataDxfId="271" dataCellStyle="Walutowy"/>
    <tableColumn id="11" name="11" dataDxfId="270" dataCellStyle="Walutowy">
      <calculatedColumnFormula>E8+G8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ela136" displayName="Tabela136" ref="A7:K32" totalsRowShown="0" headerRowDxfId="256" headerRowBorderDxfId="255" tableBorderDxfId="254">
  <tableColumns count="11">
    <tableColumn id="1" name="1" dataDxfId="253"/>
    <tableColumn id="2" name="2" dataDxfId="252"/>
    <tableColumn id="3" name="3" dataDxfId="251"/>
    <tableColumn id="4" name="4" dataDxfId="250" dataCellStyle="Walutowy"/>
    <tableColumn id="5" name="5" dataDxfId="249" dataCellStyle="Walutowy"/>
    <tableColumn id="6" name="6" dataDxfId="248" dataCellStyle="Walutowy"/>
    <tableColumn id="7" name="7" dataDxfId="247" dataCellStyle="Walutowy"/>
    <tableColumn id="8" name="8" dataDxfId="246" dataCellStyle="Walutowy"/>
    <tableColumn id="9" name="9" dataDxfId="245" dataCellStyle="Walutowy">
      <calculatedColumnFormula>D8+F8</calculatedColumnFormula>
    </tableColumn>
    <tableColumn id="10" name="10" dataDxfId="244" dataCellStyle="Walutowy"/>
    <tableColumn id="11" name="11" dataDxfId="243" dataCellStyle="Walutowy">
      <calculatedColumnFormula>E8+G8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ela1367" displayName="Tabela1367" ref="A7:K32" totalsRowShown="0" headerRowDxfId="229" headerRowBorderDxfId="228" tableBorderDxfId="227">
  <tableColumns count="11">
    <tableColumn id="1" name="1" dataDxfId="226"/>
    <tableColumn id="2" name="2" dataDxfId="225"/>
    <tableColumn id="3" name="3" dataDxfId="224"/>
    <tableColumn id="4" name="4" dataDxfId="223" dataCellStyle="Walutowy"/>
    <tableColumn id="5" name="5" dataDxfId="222" dataCellStyle="Walutowy"/>
    <tableColumn id="6" name="6" dataDxfId="221" dataCellStyle="Walutowy"/>
    <tableColumn id="7" name="7" dataDxfId="220" dataCellStyle="Walutowy"/>
    <tableColumn id="8" name="8" dataDxfId="219" dataCellStyle="Walutowy"/>
    <tableColumn id="9" name="9" dataDxfId="218" dataCellStyle="Walutowy">
      <calculatedColumnFormula>D8+F8</calculatedColumnFormula>
    </tableColumn>
    <tableColumn id="10" name="10" dataDxfId="217" dataCellStyle="Walutowy"/>
    <tableColumn id="11" name="11" dataDxfId="216" dataCellStyle="Walutowy">
      <calculatedColumnFormula>E8+G8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7" name="Tabela13678" displayName="Tabela13678" ref="A7:K32" totalsRowShown="0" headerRowDxfId="202" headerRowBorderDxfId="201" tableBorderDxfId="200">
  <tableColumns count="11">
    <tableColumn id="1" name="1" dataDxfId="199"/>
    <tableColumn id="2" name="2" dataDxfId="198"/>
    <tableColumn id="3" name="3" dataDxfId="197"/>
    <tableColumn id="4" name="4" dataDxfId="196" dataCellStyle="Walutowy"/>
    <tableColumn id="5" name="5" dataDxfId="195" dataCellStyle="Walutowy"/>
    <tableColumn id="6" name="6" dataDxfId="194" dataCellStyle="Walutowy"/>
    <tableColumn id="7" name="7" dataDxfId="193" dataCellStyle="Walutowy"/>
    <tableColumn id="8" name="8" dataDxfId="192" dataCellStyle="Walutowy"/>
    <tableColumn id="9" name="9" dataDxfId="191" dataCellStyle="Walutowy">
      <calculatedColumnFormula>D8+F8</calculatedColumnFormula>
    </tableColumn>
    <tableColumn id="10" name="10" dataDxfId="190" dataCellStyle="Walutowy"/>
    <tableColumn id="11" name="11" dataDxfId="189" dataCellStyle="Walutowy">
      <calculatedColumnFormula>E8+G8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8" name="Tabela136789" displayName="Tabela136789" ref="A7:K32" totalsRowShown="0" headerRowDxfId="175" headerRowBorderDxfId="174" tableBorderDxfId="173">
  <tableColumns count="11">
    <tableColumn id="1" name="1" dataDxfId="172"/>
    <tableColumn id="2" name="2" dataDxfId="171"/>
    <tableColumn id="3" name="3" dataDxfId="170"/>
    <tableColumn id="4" name="4" dataDxfId="169" dataCellStyle="Walutowy"/>
    <tableColumn id="5" name="5" dataDxfId="168" dataCellStyle="Walutowy"/>
    <tableColumn id="6" name="6" dataDxfId="167" dataCellStyle="Walutowy"/>
    <tableColumn id="7" name="7" dataDxfId="166" dataCellStyle="Walutowy"/>
    <tableColumn id="8" name="8" dataDxfId="165" dataCellStyle="Walutowy"/>
    <tableColumn id="9" name="9" dataDxfId="164" dataCellStyle="Walutowy">
      <calculatedColumnFormula>D8+F8</calculatedColumnFormula>
    </tableColumn>
    <tableColumn id="10" name="10" dataDxfId="163" dataCellStyle="Walutowy"/>
    <tableColumn id="11" name="11" dataDxfId="162" dataCellStyle="Walutowy">
      <calculatedColumnFormula>E8+G8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9" name="Tabela13678910" displayName="Tabela13678910" ref="A7:K32" totalsRowShown="0" headerRowDxfId="148" headerRowBorderDxfId="147" tableBorderDxfId="146">
  <tableColumns count="11">
    <tableColumn id="1" name="1" dataDxfId="145"/>
    <tableColumn id="2" name="2" dataDxfId="144"/>
    <tableColumn id="3" name="3" dataDxfId="143"/>
    <tableColumn id="4" name="4" dataDxfId="142" dataCellStyle="Walutowy"/>
    <tableColumn id="5" name="5" dataDxfId="141" dataCellStyle="Walutowy"/>
    <tableColumn id="6" name="6" dataDxfId="140" dataCellStyle="Walutowy"/>
    <tableColumn id="7" name="7" dataDxfId="139" dataCellStyle="Walutowy"/>
    <tableColumn id="8" name="8" dataDxfId="138" dataCellStyle="Walutowy"/>
    <tableColumn id="9" name="9" dataDxfId="137" dataCellStyle="Walutowy">
      <calculatedColumnFormula>D8+F8</calculatedColumnFormula>
    </tableColumn>
    <tableColumn id="10" name="10" dataDxfId="136" dataCellStyle="Walutowy"/>
    <tableColumn id="11" name="11" dataDxfId="135" dataCellStyle="Walutowy">
      <calculatedColumnFormula>E8+G8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0" name="Tabela1367891011" displayName="Tabela1367891011" ref="A7:K32" totalsRowShown="0" headerRowDxfId="121" headerRowBorderDxfId="120" tableBorderDxfId="119">
  <tableColumns count="11">
    <tableColumn id="1" name="1" dataDxfId="118"/>
    <tableColumn id="2" name="2" dataDxfId="117"/>
    <tableColumn id="3" name="3" dataDxfId="116"/>
    <tableColumn id="4" name="4" dataDxfId="115" dataCellStyle="Walutowy"/>
    <tableColumn id="5" name="5" dataDxfId="114" dataCellStyle="Walutowy"/>
    <tableColumn id="6" name="6" dataDxfId="113" dataCellStyle="Walutowy"/>
    <tableColumn id="7" name="7" dataDxfId="112" dataCellStyle="Walutowy"/>
    <tableColumn id="8" name="8" dataDxfId="111" dataCellStyle="Walutowy"/>
    <tableColumn id="9" name="9" dataDxfId="110" dataCellStyle="Walutowy">
      <calculatedColumnFormula>D8+F8</calculatedColumnFormula>
    </tableColumn>
    <tableColumn id="10" name="10" dataDxfId="109" dataCellStyle="Walutowy"/>
    <tableColumn id="11" name="11" dataDxfId="108" dataCellStyle="Walutowy">
      <calculatedColumnFormula>E8+G8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1" name="Tabela136789101112" displayName="Tabela136789101112" ref="A7:K32" totalsRowShown="0" headerRowDxfId="94" headerRowBorderDxfId="93" tableBorderDxfId="92">
  <tableColumns count="11">
    <tableColumn id="1" name="1" dataDxfId="91"/>
    <tableColumn id="2" name="2" dataDxfId="90"/>
    <tableColumn id="3" name="3" dataDxfId="89"/>
    <tableColumn id="4" name="4" dataDxfId="88" dataCellStyle="Walutowy"/>
    <tableColumn id="5" name="5" dataDxfId="87" dataCellStyle="Walutowy"/>
    <tableColumn id="6" name="6" dataDxfId="86" dataCellStyle="Walutowy"/>
    <tableColumn id="7" name="7" dataDxfId="85" dataCellStyle="Walutowy"/>
    <tableColumn id="8" name="8" dataDxfId="84" dataCellStyle="Walutowy"/>
    <tableColumn id="9" name="9" dataDxfId="83" dataCellStyle="Walutowy">
      <calculatedColumnFormula>D8+F8</calculatedColumnFormula>
    </tableColumn>
    <tableColumn id="10" name="10" dataDxfId="82" dataCellStyle="Walutowy"/>
    <tableColumn id="11" name="11" dataDxfId="81" dataCellStyle="Walutowy">
      <calculatedColumnFormula>E8+G8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M46"/>
  <sheetViews>
    <sheetView tabSelected="1" zoomScaleNormal="100" zoomScaleSheetLayoutView="80" workbookViewId="0">
      <selection activeCell="B11" sqref="B11"/>
    </sheetView>
  </sheetViews>
  <sheetFormatPr defaultRowHeight="14.25"/>
  <cols>
    <col min="1" max="1" width="3.75" customWidth="1"/>
    <col min="2" max="2" width="69.625" customWidth="1"/>
    <col min="3" max="3" width="20.75" customWidth="1"/>
    <col min="4" max="10" width="12" customWidth="1"/>
    <col min="11" max="11" width="15.75" customWidth="1"/>
  </cols>
  <sheetData>
    <row r="1" spans="1:13" ht="27.75" customHeight="1">
      <c r="C1" s="50" t="s">
        <v>48</v>
      </c>
      <c r="D1" s="50"/>
      <c r="E1" s="50"/>
      <c r="F1" s="50"/>
      <c r="G1" s="50"/>
      <c r="H1" s="50"/>
      <c r="I1" s="50"/>
      <c r="J1" s="50"/>
      <c r="K1" s="50"/>
    </row>
    <row r="2" spans="1:13" ht="35.25" customHeight="1" thickBot="1">
      <c r="A2" s="7"/>
      <c r="B2" s="9" t="s">
        <v>0</v>
      </c>
      <c r="C2" s="51" t="s">
        <v>60</v>
      </c>
      <c r="D2" s="51"/>
      <c r="E2" s="51"/>
      <c r="F2" s="51"/>
      <c r="G2" s="51"/>
      <c r="H2" s="51"/>
      <c r="I2" s="51"/>
      <c r="J2" s="51"/>
      <c r="K2" s="51"/>
    </row>
    <row r="3" spans="1:13" ht="15.75" thickBot="1">
      <c r="A3" s="60"/>
      <c r="B3" s="54" t="s">
        <v>18</v>
      </c>
      <c r="C3" s="52"/>
      <c r="D3" s="64" t="s">
        <v>11</v>
      </c>
      <c r="E3" s="65"/>
      <c r="F3" s="65"/>
      <c r="G3" s="66"/>
      <c r="H3" s="44"/>
      <c r="I3" s="44"/>
      <c r="J3" s="44"/>
      <c r="K3" s="45"/>
    </row>
    <row r="4" spans="1:13" ht="20.100000000000001" customHeight="1" thickBot="1">
      <c r="A4" s="61"/>
      <c r="B4" s="55"/>
      <c r="C4" s="53"/>
      <c r="D4" s="69"/>
      <c r="E4" s="70"/>
      <c r="F4" s="70"/>
      <c r="G4" s="71"/>
      <c r="H4" s="46"/>
      <c r="I4" s="47"/>
      <c r="J4" s="47"/>
      <c r="K4" s="48"/>
      <c r="L4" s="2"/>
      <c r="M4" s="2"/>
    </row>
    <row r="5" spans="1:13">
      <c r="A5" s="67" t="s">
        <v>4</v>
      </c>
      <c r="B5" s="56" t="s">
        <v>35</v>
      </c>
      <c r="C5" s="58" t="s">
        <v>19</v>
      </c>
      <c r="D5" s="62" t="s">
        <v>2</v>
      </c>
      <c r="E5" s="63"/>
      <c r="F5" s="62" t="s">
        <v>3</v>
      </c>
      <c r="G5" s="63"/>
      <c r="H5" s="74" t="s">
        <v>7</v>
      </c>
      <c r="I5" s="75"/>
      <c r="J5" s="76" t="s">
        <v>1</v>
      </c>
      <c r="K5" s="77"/>
    </row>
    <row r="6" spans="1:13" ht="36.75" thickBot="1">
      <c r="A6" s="68"/>
      <c r="B6" s="57"/>
      <c r="C6" s="59"/>
      <c r="D6" s="39" t="s">
        <v>7</v>
      </c>
      <c r="E6" s="40" t="s">
        <v>1</v>
      </c>
      <c r="F6" s="39" t="s">
        <v>7</v>
      </c>
      <c r="G6" s="40" t="s">
        <v>1</v>
      </c>
      <c r="H6" s="41" t="s">
        <v>10</v>
      </c>
      <c r="I6" s="42" t="s">
        <v>5</v>
      </c>
      <c r="J6" s="42" t="s">
        <v>33</v>
      </c>
      <c r="K6" s="40" t="s">
        <v>6</v>
      </c>
    </row>
    <row r="7" spans="1:13" ht="20.100000000000001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24</v>
      </c>
      <c r="F7" s="38" t="s">
        <v>25</v>
      </c>
      <c r="G7" s="38" t="s">
        <v>26</v>
      </c>
      <c r="H7" s="38" t="s">
        <v>27</v>
      </c>
      <c r="I7" s="38" t="s">
        <v>28</v>
      </c>
      <c r="J7" s="38" t="s">
        <v>29</v>
      </c>
      <c r="K7" s="43" t="s">
        <v>30</v>
      </c>
      <c r="L7" s="2"/>
      <c r="M7" s="2"/>
    </row>
    <row r="8" spans="1:13" s="4" customFormat="1" ht="20.100000000000001" customHeight="1">
      <c r="A8" s="29">
        <v>1</v>
      </c>
      <c r="B8" s="17" t="s">
        <v>9</v>
      </c>
      <c r="C8" s="17"/>
      <c r="D8" s="30">
        <f>IF(D9&gt;0,C3-D9,0)</f>
        <v>0</v>
      </c>
      <c r="E8" s="30"/>
      <c r="F8" s="31">
        <f>IF(F9&gt;=0,C3-F9,0)</f>
        <v>0</v>
      </c>
      <c r="G8" s="30"/>
      <c r="H8" s="10">
        <f>D8+F8</f>
        <v>0</v>
      </c>
      <c r="I8" s="10">
        <f>D8+F8</f>
        <v>0</v>
      </c>
      <c r="J8" s="10"/>
      <c r="K8" s="10"/>
    </row>
    <row r="9" spans="1:13" s="4" customFormat="1" ht="20.100000000000001" customHeight="1">
      <c r="A9" s="29">
        <f>A8+1</f>
        <v>2</v>
      </c>
      <c r="B9" s="17" t="s">
        <v>12</v>
      </c>
      <c r="C9" s="17"/>
      <c r="D9" s="49"/>
      <c r="E9" s="32"/>
      <c r="F9" s="27"/>
      <c r="G9" s="32"/>
      <c r="H9" s="10"/>
      <c r="I9" s="10">
        <f>C3-(D8+F8)</f>
        <v>0</v>
      </c>
      <c r="J9" s="10"/>
      <c r="K9" s="10"/>
    </row>
    <row r="10" spans="1:13" s="4" customFormat="1" ht="20.100000000000001" customHeight="1">
      <c r="A10" s="29">
        <f t="shared" ref="A10:A32" si="0">A9+1</f>
        <v>3</v>
      </c>
      <c r="B10" s="17" t="s">
        <v>36</v>
      </c>
      <c r="C10" s="18"/>
      <c r="D10" s="32"/>
      <c r="E10" s="27"/>
      <c r="F10" s="32"/>
      <c r="G10" s="27"/>
      <c r="H10" s="10"/>
      <c r="I10" s="10"/>
      <c r="J10" s="10">
        <f>E10+G10</f>
        <v>0</v>
      </c>
      <c r="K10" s="10">
        <f>E10+G10</f>
        <v>0</v>
      </c>
    </row>
    <row r="11" spans="1:13" ht="20.100000000000001" customHeight="1">
      <c r="A11" s="33">
        <f t="shared" si="0"/>
        <v>4</v>
      </c>
      <c r="B11" s="18"/>
      <c r="C11" s="18"/>
      <c r="D11" s="27"/>
      <c r="E11" s="27"/>
      <c r="F11" s="27"/>
      <c r="G11" s="27"/>
      <c r="H11" s="28"/>
      <c r="I11" s="28">
        <f>D11+F11</f>
        <v>0</v>
      </c>
      <c r="J11" s="28"/>
      <c r="K11" s="28">
        <f>E11+G11</f>
        <v>0</v>
      </c>
    </row>
    <row r="12" spans="1:13" ht="20.100000000000001" customHeight="1">
      <c r="A12" s="33">
        <f t="shared" si="0"/>
        <v>5</v>
      </c>
      <c r="B12" s="18"/>
      <c r="C12" s="18"/>
      <c r="D12" s="27"/>
      <c r="E12" s="27"/>
      <c r="F12" s="27"/>
      <c r="G12" s="27"/>
      <c r="H12" s="28"/>
      <c r="I12" s="28">
        <f t="shared" ref="I12:I30" si="1">D12+F12</f>
        <v>0</v>
      </c>
      <c r="J12" s="28"/>
      <c r="K12" s="28">
        <f t="shared" ref="K12:K15" si="2">E12+G12</f>
        <v>0</v>
      </c>
    </row>
    <row r="13" spans="1:13" ht="20.100000000000001" customHeight="1">
      <c r="A13" s="33">
        <f t="shared" si="0"/>
        <v>6</v>
      </c>
      <c r="B13" s="18"/>
      <c r="C13" s="18"/>
      <c r="D13" s="27"/>
      <c r="E13" s="27"/>
      <c r="F13" s="27"/>
      <c r="G13" s="27"/>
      <c r="H13" s="28"/>
      <c r="I13" s="28">
        <f t="shared" si="1"/>
        <v>0</v>
      </c>
      <c r="J13" s="28"/>
      <c r="K13" s="28">
        <f t="shared" si="2"/>
        <v>0</v>
      </c>
    </row>
    <row r="14" spans="1:13" ht="20.100000000000001" customHeight="1">
      <c r="A14" s="33">
        <f t="shared" si="0"/>
        <v>7</v>
      </c>
      <c r="B14" s="18"/>
      <c r="C14" s="18"/>
      <c r="D14" s="27"/>
      <c r="E14" s="27"/>
      <c r="F14" s="27"/>
      <c r="G14" s="27"/>
      <c r="H14" s="28"/>
      <c r="I14" s="28">
        <f t="shared" si="1"/>
        <v>0</v>
      </c>
      <c r="J14" s="28"/>
      <c r="K14" s="28">
        <f t="shared" si="2"/>
        <v>0</v>
      </c>
    </row>
    <row r="15" spans="1:13" ht="20.100000000000001" customHeight="1">
      <c r="A15" s="33">
        <f t="shared" si="0"/>
        <v>8</v>
      </c>
      <c r="B15" s="18"/>
      <c r="C15" s="18"/>
      <c r="D15" s="27"/>
      <c r="E15" s="27"/>
      <c r="F15" s="27"/>
      <c r="G15" s="27"/>
      <c r="H15" s="28"/>
      <c r="I15" s="28">
        <f t="shared" si="1"/>
        <v>0</v>
      </c>
      <c r="J15" s="28"/>
      <c r="K15" s="28">
        <f t="shared" si="2"/>
        <v>0</v>
      </c>
    </row>
    <row r="16" spans="1:13" ht="20.100000000000001" customHeight="1">
      <c r="A16" s="33">
        <f t="shared" si="0"/>
        <v>9</v>
      </c>
      <c r="B16" s="18"/>
      <c r="C16" s="18"/>
      <c r="D16" s="27"/>
      <c r="E16" s="27"/>
      <c r="F16" s="27"/>
      <c r="G16" s="27"/>
      <c r="H16" s="28"/>
      <c r="I16" s="28">
        <f t="shared" si="1"/>
        <v>0</v>
      </c>
      <c r="J16" s="28"/>
      <c r="K16" s="28">
        <f>E16+G16</f>
        <v>0</v>
      </c>
    </row>
    <row r="17" spans="1:11" ht="20.100000000000001" customHeight="1">
      <c r="A17" s="33">
        <f t="shared" si="0"/>
        <v>10</v>
      </c>
      <c r="B17" s="18"/>
      <c r="C17" s="18"/>
      <c r="D17" s="27"/>
      <c r="E17" s="27"/>
      <c r="F17" s="27"/>
      <c r="G17" s="27"/>
      <c r="H17" s="28"/>
      <c r="I17" s="28">
        <f t="shared" si="1"/>
        <v>0</v>
      </c>
      <c r="J17" s="28"/>
      <c r="K17" s="28">
        <f t="shared" ref="K17:K30" si="3">E17+G17</f>
        <v>0</v>
      </c>
    </row>
    <row r="18" spans="1:11" ht="20.100000000000001" customHeight="1">
      <c r="A18" s="33">
        <f t="shared" si="0"/>
        <v>11</v>
      </c>
      <c r="B18" s="18"/>
      <c r="C18" s="18"/>
      <c r="D18" s="27"/>
      <c r="E18" s="27"/>
      <c r="F18" s="27"/>
      <c r="G18" s="27"/>
      <c r="H18" s="28"/>
      <c r="I18" s="28">
        <f t="shared" si="1"/>
        <v>0</v>
      </c>
      <c r="J18" s="28"/>
      <c r="K18" s="28">
        <f t="shared" si="3"/>
        <v>0</v>
      </c>
    </row>
    <row r="19" spans="1:11" ht="20.100000000000001" customHeight="1">
      <c r="A19" s="33">
        <f t="shared" si="0"/>
        <v>12</v>
      </c>
      <c r="B19" s="18"/>
      <c r="C19" s="18"/>
      <c r="D19" s="27"/>
      <c r="E19" s="27"/>
      <c r="F19" s="27"/>
      <c r="G19" s="27"/>
      <c r="H19" s="28"/>
      <c r="I19" s="28">
        <f t="shared" si="1"/>
        <v>0</v>
      </c>
      <c r="J19" s="28"/>
      <c r="K19" s="28">
        <f t="shared" si="3"/>
        <v>0</v>
      </c>
    </row>
    <row r="20" spans="1:11" ht="20.100000000000001" customHeight="1">
      <c r="A20" s="33">
        <f t="shared" si="0"/>
        <v>13</v>
      </c>
      <c r="B20" s="18"/>
      <c r="C20" s="18"/>
      <c r="D20" s="27"/>
      <c r="E20" s="27"/>
      <c r="F20" s="27"/>
      <c r="G20" s="27"/>
      <c r="H20" s="28"/>
      <c r="I20" s="28">
        <f t="shared" si="1"/>
        <v>0</v>
      </c>
      <c r="J20" s="28"/>
      <c r="K20" s="28">
        <f t="shared" si="3"/>
        <v>0</v>
      </c>
    </row>
    <row r="21" spans="1:11" ht="20.100000000000001" customHeight="1">
      <c r="A21" s="33">
        <f t="shared" si="0"/>
        <v>14</v>
      </c>
      <c r="B21" s="18"/>
      <c r="C21" s="18"/>
      <c r="D21" s="27"/>
      <c r="E21" s="27"/>
      <c r="F21" s="27"/>
      <c r="G21" s="27"/>
      <c r="H21" s="28"/>
      <c r="I21" s="28">
        <f t="shared" si="1"/>
        <v>0</v>
      </c>
      <c r="J21" s="28"/>
      <c r="K21" s="28">
        <f t="shared" si="3"/>
        <v>0</v>
      </c>
    </row>
    <row r="22" spans="1:11" ht="20.100000000000001" customHeight="1">
      <c r="A22" s="33">
        <f t="shared" si="0"/>
        <v>15</v>
      </c>
      <c r="B22" s="18"/>
      <c r="C22" s="18"/>
      <c r="D22" s="27"/>
      <c r="E22" s="27"/>
      <c r="F22" s="27"/>
      <c r="G22" s="27"/>
      <c r="H22" s="28"/>
      <c r="I22" s="28">
        <f t="shared" si="1"/>
        <v>0</v>
      </c>
      <c r="J22" s="28"/>
      <c r="K22" s="28">
        <f t="shared" si="3"/>
        <v>0</v>
      </c>
    </row>
    <row r="23" spans="1:11" ht="20.100000000000001" customHeight="1">
      <c r="A23" s="33">
        <f t="shared" si="0"/>
        <v>16</v>
      </c>
      <c r="B23" s="18"/>
      <c r="C23" s="18"/>
      <c r="D23" s="27"/>
      <c r="E23" s="27"/>
      <c r="F23" s="27"/>
      <c r="G23" s="27"/>
      <c r="H23" s="28"/>
      <c r="I23" s="28">
        <f t="shared" si="1"/>
        <v>0</v>
      </c>
      <c r="J23" s="28"/>
      <c r="K23" s="28">
        <f t="shared" si="3"/>
        <v>0</v>
      </c>
    </row>
    <row r="24" spans="1:11" ht="20.100000000000001" customHeight="1">
      <c r="A24" s="33">
        <f t="shared" si="0"/>
        <v>17</v>
      </c>
      <c r="B24" s="18"/>
      <c r="C24" s="18"/>
      <c r="D24" s="27"/>
      <c r="E24" s="27"/>
      <c r="F24" s="27"/>
      <c r="G24" s="27"/>
      <c r="H24" s="28"/>
      <c r="I24" s="28">
        <f t="shared" si="1"/>
        <v>0</v>
      </c>
      <c r="J24" s="28"/>
      <c r="K24" s="28">
        <f t="shared" si="3"/>
        <v>0</v>
      </c>
    </row>
    <row r="25" spans="1:11" ht="20.100000000000001" customHeight="1">
      <c r="A25" s="33">
        <f t="shared" si="0"/>
        <v>18</v>
      </c>
      <c r="B25" s="18"/>
      <c r="C25" s="18"/>
      <c r="D25" s="27"/>
      <c r="E25" s="27"/>
      <c r="F25" s="27"/>
      <c r="G25" s="27"/>
      <c r="H25" s="28"/>
      <c r="I25" s="28">
        <f t="shared" si="1"/>
        <v>0</v>
      </c>
      <c r="J25" s="28"/>
      <c r="K25" s="28">
        <f t="shared" si="3"/>
        <v>0</v>
      </c>
    </row>
    <row r="26" spans="1:11" ht="20.100000000000001" customHeight="1">
      <c r="A26" s="33">
        <f t="shared" si="0"/>
        <v>19</v>
      </c>
      <c r="B26" s="18"/>
      <c r="C26" s="18"/>
      <c r="D26" s="27"/>
      <c r="E26" s="27"/>
      <c r="F26" s="27"/>
      <c r="G26" s="27"/>
      <c r="H26" s="28"/>
      <c r="I26" s="28">
        <f t="shared" si="1"/>
        <v>0</v>
      </c>
      <c r="J26" s="28"/>
      <c r="K26" s="28">
        <f t="shared" si="3"/>
        <v>0</v>
      </c>
    </row>
    <row r="27" spans="1:11" ht="20.100000000000001" customHeight="1">
      <c r="A27" s="33">
        <f t="shared" si="0"/>
        <v>20</v>
      </c>
      <c r="B27" s="18"/>
      <c r="C27" s="18"/>
      <c r="D27" s="27"/>
      <c r="E27" s="27"/>
      <c r="F27" s="27"/>
      <c r="G27" s="27"/>
      <c r="H27" s="28"/>
      <c r="I27" s="28">
        <f t="shared" si="1"/>
        <v>0</v>
      </c>
      <c r="J27" s="28"/>
      <c r="K27" s="28">
        <f t="shared" si="3"/>
        <v>0</v>
      </c>
    </row>
    <row r="28" spans="1:11" ht="20.100000000000001" customHeight="1">
      <c r="A28" s="33">
        <f t="shared" si="0"/>
        <v>21</v>
      </c>
      <c r="B28" s="18"/>
      <c r="C28" s="18"/>
      <c r="D28" s="27"/>
      <c r="E28" s="27"/>
      <c r="F28" s="27"/>
      <c r="G28" s="27"/>
      <c r="H28" s="28"/>
      <c r="I28" s="28">
        <f t="shared" si="1"/>
        <v>0</v>
      </c>
      <c r="J28" s="28"/>
      <c r="K28" s="28">
        <f t="shared" si="3"/>
        <v>0</v>
      </c>
    </row>
    <row r="29" spans="1:11" ht="20.100000000000001" customHeight="1">
      <c r="A29" s="33">
        <f t="shared" si="0"/>
        <v>22</v>
      </c>
      <c r="B29" s="18"/>
      <c r="C29" s="18"/>
      <c r="D29" s="27"/>
      <c r="E29" s="27"/>
      <c r="F29" s="27"/>
      <c r="G29" s="27"/>
      <c r="H29" s="28"/>
      <c r="I29" s="28">
        <f t="shared" si="1"/>
        <v>0</v>
      </c>
      <c r="J29" s="28"/>
      <c r="K29" s="28">
        <f t="shared" si="3"/>
        <v>0</v>
      </c>
    </row>
    <row r="30" spans="1:11" ht="20.100000000000001" customHeight="1">
      <c r="A30" s="33">
        <f t="shared" si="0"/>
        <v>23</v>
      </c>
      <c r="B30" s="18"/>
      <c r="C30" s="18"/>
      <c r="D30" s="27"/>
      <c r="E30" s="27"/>
      <c r="F30" s="27"/>
      <c r="G30" s="27"/>
      <c r="H30" s="28"/>
      <c r="I30" s="28">
        <f t="shared" si="1"/>
        <v>0</v>
      </c>
      <c r="J30" s="28"/>
      <c r="K30" s="28">
        <f t="shared" si="3"/>
        <v>0</v>
      </c>
    </row>
    <row r="31" spans="1:11" ht="20.100000000000001" customHeight="1">
      <c r="A31" s="33">
        <f t="shared" si="0"/>
        <v>24</v>
      </c>
      <c r="B31" s="18"/>
      <c r="C31" s="18"/>
      <c r="D31" s="34"/>
      <c r="E31" s="34"/>
      <c r="F31" s="34"/>
      <c r="G31" s="34"/>
      <c r="H31" s="35"/>
      <c r="I31" s="35">
        <f t="shared" ref="I31:I32" si="4">D31+F31</f>
        <v>0</v>
      </c>
      <c r="J31" s="35"/>
      <c r="K31" s="35">
        <f t="shared" ref="K31:K32" si="5">E31+G31</f>
        <v>0</v>
      </c>
    </row>
    <row r="32" spans="1:11" ht="20.100000000000001" customHeight="1">
      <c r="A32" s="33">
        <f t="shared" si="0"/>
        <v>25</v>
      </c>
      <c r="B32" s="18"/>
      <c r="C32" s="18"/>
      <c r="D32" s="34"/>
      <c r="E32" s="34"/>
      <c r="F32" s="34"/>
      <c r="G32" s="34"/>
      <c r="H32" s="35"/>
      <c r="I32" s="35">
        <f t="shared" si="4"/>
        <v>0</v>
      </c>
      <c r="J32" s="35"/>
      <c r="K32" s="35">
        <f t="shared" si="5"/>
        <v>0</v>
      </c>
    </row>
    <row r="33" spans="1:11" ht="15">
      <c r="A33" s="22"/>
      <c r="B33" s="25"/>
      <c r="C33" s="36" t="s">
        <v>31</v>
      </c>
      <c r="D33" s="26">
        <f>SUBTOTAL(109,Tabela1[4])</f>
        <v>0</v>
      </c>
      <c r="E33" s="26">
        <f>SUBTOTAL(109,Tabela1[5])</f>
        <v>0</v>
      </c>
      <c r="F33" s="26">
        <f>SUBTOTAL(109,Tabela1[6])</f>
        <v>0</v>
      </c>
      <c r="G33" s="26">
        <f>SUBTOTAL(109,Tabela1[7])</f>
        <v>0</v>
      </c>
      <c r="H33" s="26">
        <f>SUBTOTAL(109,Tabela1[8])</f>
        <v>0</v>
      </c>
      <c r="I33" s="26">
        <f>SUBTOTAL(109,Tabela1[9])+D4+F4</f>
        <v>0</v>
      </c>
      <c r="J33" s="26">
        <f>SUBTOTAL(109,Tabela1[10])</f>
        <v>0</v>
      </c>
      <c r="K33" s="26">
        <f>SUBTOTAL(109,Tabela1[11])</f>
        <v>0</v>
      </c>
    </row>
    <row r="34" spans="1:11" ht="15">
      <c r="A34" s="1"/>
      <c r="B34" s="23"/>
      <c r="C34" s="24" t="s">
        <v>32</v>
      </c>
      <c r="D34" s="73">
        <f>D33-E33+D4</f>
        <v>0</v>
      </c>
      <c r="E34" s="73"/>
      <c r="F34" s="73">
        <f>F33-G33+F4</f>
        <v>0</v>
      </c>
      <c r="G34" s="73"/>
      <c r="H34" s="6"/>
      <c r="I34" s="6"/>
      <c r="J34" s="6"/>
      <c r="K34" s="6"/>
    </row>
    <row r="35" spans="1:11" ht="15">
      <c r="A35" s="1"/>
      <c r="B35" s="20"/>
      <c r="C35" s="19" t="s">
        <v>17</v>
      </c>
      <c r="D35" s="72">
        <f>F34+D34</f>
        <v>0</v>
      </c>
      <c r="E35" s="72"/>
      <c r="F35" s="72"/>
      <c r="G35" s="72"/>
      <c r="H35" s="5"/>
      <c r="I35" s="5"/>
      <c r="J35" s="5"/>
      <c r="K35" s="5"/>
    </row>
    <row r="36" spans="1:11" ht="15">
      <c r="A36" s="1"/>
      <c r="B36" s="12" t="str">
        <f>IF(C36=0,"Rozliczono całkowicie",IF(C36&gt;0,"NADPŁATA","NIEDOPŁATA"))</f>
        <v>Rozliczono całkowicie</v>
      </c>
      <c r="C36" s="11">
        <f>(I9+J33)-C3</f>
        <v>0</v>
      </c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3" t="str">
        <f>IF(D9+F9=I9,"Odpis procentowy na dobro koła wprowadzono poprawnie","Odpis procentowy na dobro koła wprowadzono błędnie")</f>
        <v>Odpis procentowy na dobro koła wprowadzono poprawnie</v>
      </c>
      <c r="C37" s="14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5" t="str">
        <f>IF(AND(ISNUMBER(D4),ISNUMBER(F4)),"Wprowadzono poprzedni okres poprawnie","UWAGA !!! Nie wprowadzono poprzedniego okresu w kasie lub banku")</f>
        <v>UWAGA !!! Nie wprowadzono poprzedniego okresu w kasie lub banku</v>
      </c>
      <c r="C38" s="16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22" t="s">
        <v>8</v>
      </c>
      <c r="C39" s="8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3"/>
      <c r="E40" s="7" t="s">
        <v>34</v>
      </c>
      <c r="F40" s="1"/>
      <c r="G40" s="1"/>
      <c r="H40" s="1"/>
      <c r="I40" s="7" t="s">
        <v>14</v>
      </c>
      <c r="J40" s="1"/>
      <c r="K40" s="7" t="s">
        <v>15</v>
      </c>
    </row>
    <row r="41" spans="1:11">
      <c r="A41" s="1"/>
      <c r="B41" s="21" t="s">
        <v>13</v>
      </c>
      <c r="C41" s="21"/>
      <c r="D41" s="1"/>
      <c r="F41" s="7"/>
      <c r="G41" s="7"/>
      <c r="I41" s="7"/>
      <c r="K41" s="7"/>
    </row>
    <row r="42" spans="1:11">
      <c r="A42" s="21"/>
      <c r="B42" s="21"/>
      <c r="C42" s="21"/>
      <c r="D42" s="1"/>
      <c r="E42" s="1"/>
      <c r="F42" s="1"/>
      <c r="G42" s="1"/>
      <c r="H42" s="1"/>
      <c r="I42" s="1"/>
      <c r="J42" s="1"/>
      <c r="K42" s="1"/>
    </row>
    <row r="43" spans="1:11">
      <c r="A43" s="21"/>
      <c r="B43" s="21"/>
      <c r="C43" s="2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 password="D9BE" sheet="1" objects="1" scenarios="1"/>
  <mergeCells count="18">
    <mergeCell ref="D35:G35"/>
    <mergeCell ref="D34:E34"/>
    <mergeCell ref="F34:G34"/>
    <mergeCell ref="H5:I5"/>
    <mergeCell ref="J5:K5"/>
    <mergeCell ref="A3:A4"/>
    <mergeCell ref="F5:G5"/>
    <mergeCell ref="D3:G3"/>
    <mergeCell ref="A5:A6"/>
    <mergeCell ref="D5:E5"/>
    <mergeCell ref="D4:E4"/>
    <mergeCell ref="F4:G4"/>
    <mergeCell ref="C1:K1"/>
    <mergeCell ref="C2:K2"/>
    <mergeCell ref="C3:C4"/>
    <mergeCell ref="B3:B4"/>
    <mergeCell ref="B5:B6"/>
    <mergeCell ref="C5:C6"/>
  </mergeCells>
  <conditionalFormatting sqref="B36:C37 C38">
    <cfRule type="containsText" dxfId="323" priority="28" operator="containsText" text="UWAGA">
      <formula>NOT(ISERROR(SEARCH("UWAGA",B36)))</formula>
    </cfRule>
  </conditionalFormatting>
  <conditionalFormatting sqref="B41 B36:C38">
    <cfRule type="containsText" dxfId="322" priority="27" operator="containsText" text="UWAGA">
      <formula>NOT(ISERROR(SEARCH("UWAGA",B36)))</formula>
    </cfRule>
  </conditionalFormatting>
  <conditionalFormatting sqref="C36:C38">
    <cfRule type="cellIs" dxfId="321" priority="24" operator="greaterThan">
      <formula>0</formula>
    </cfRule>
    <cfRule type="cellIs" dxfId="320" priority="25" operator="lessThan">
      <formula>0</formula>
    </cfRule>
    <cfRule type="cellIs" dxfId="319" priority="26" operator="equal">
      <formula>0</formula>
    </cfRule>
  </conditionalFormatting>
  <conditionalFormatting sqref="B41 B38 C38:C40">
    <cfRule type="containsText" dxfId="318" priority="23" operator="containsText" text="Wprowadzono poprzedni okres poprawnie">
      <formula>NOT(ISERROR(SEARCH("Wprowadzono poprzedni okres poprawnie",B38)))</formula>
    </cfRule>
  </conditionalFormatting>
  <conditionalFormatting sqref="B36:B37">
    <cfRule type="containsText" dxfId="317" priority="20" operator="containsText" text="NIEDOPŁATA">
      <formula>NOT(ISERROR(SEARCH("NIEDOPŁATA",B36)))</formula>
    </cfRule>
    <cfRule type="containsText" dxfId="316" priority="21" operator="containsText" text="NADPŁATA">
      <formula>NOT(ISERROR(SEARCH("NADPŁATA",B36)))</formula>
    </cfRule>
    <cfRule type="containsText" dxfId="315" priority="22" operator="containsText" text="Rozliczono całkowicie">
      <formula>NOT(ISERROR(SEARCH("Rozliczono całkowicie",B36)))</formula>
    </cfRule>
  </conditionalFormatting>
  <conditionalFormatting sqref="B37:C37">
    <cfRule type="containsText" dxfId="314" priority="8" operator="containsText" text="Odpis procentowy na dobro koła wprowadzono błędnie">
      <formula>NOT(ISERROR(SEARCH("Odpis procentowy na dobro koła wprowadzono błędnie",B37)))</formula>
    </cfRule>
    <cfRule type="containsText" dxfId="313" priority="9" operator="containsText" text="Odpis procentowy na dobro koła wprowadzono poprawnie">
      <formula>NOT(ISERROR(SEARCH("Odpis procentowy na dobro koła wprowadzono poprawnie",B37)))</formula>
    </cfRule>
  </conditionalFormatting>
  <conditionalFormatting sqref="C38">
    <cfRule type="containsText" dxfId="312" priority="1" operator="containsText" text="UWAGA !!! Nie wprowadzono poprzedniego okresu w kasie lub banku">
      <formula>NOT(ISERROR(SEARCH("UWAGA !!! Nie wprowadzono poprzedniego okresu w kasie lub banku",C38)))</formula>
    </cfRule>
    <cfRule type="containsText" dxfId="311" priority="2" operator="containsText" text="Wprowadzono poprzedni okres poprawnie">
      <formula>NOT(ISERROR(SEARCH("Wprowadzono poprzedni okres poprawnie",C38)))</formula>
    </cfRule>
  </conditionalFormatting>
  <pageMargins left="0.59055118110236227" right="0.15748031496062992" top="0.31496062992125984" bottom="0.31496062992125984" header="0.31496062992125984" footer="0.31496062992125984"/>
  <pageSetup paperSize="9" scale="66" fitToHeight="100" orientation="landscape" r:id="rId1"/>
  <headerFooter>
    <oddHeader>&amp;L.&amp;R&amp;8OM PZW 2018 v1.0</oddHeader>
    <oddFooter>&amp;RStrona &amp;P z &amp;N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7" zoomScaleNormal="100" zoomScaleSheetLayoutView="78" workbookViewId="0">
      <selection activeCell="B19" sqref="B19"/>
    </sheetView>
  </sheetViews>
  <sheetFormatPr defaultRowHeight="14.25"/>
  <cols>
    <col min="1" max="1" width="3.75" customWidth="1"/>
    <col min="2" max="2" width="69.625" customWidth="1"/>
    <col min="3" max="3" width="20.75" customWidth="1"/>
    <col min="4" max="10" width="12" customWidth="1"/>
    <col min="11" max="11" width="15.75" customWidth="1"/>
  </cols>
  <sheetData>
    <row r="1" spans="1:13" ht="27.75" customHeight="1">
      <c r="C1" s="50" t="s">
        <v>57</v>
      </c>
      <c r="D1" s="50"/>
      <c r="E1" s="50"/>
      <c r="F1" s="50"/>
      <c r="G1" s="50"/>
      <c r="H1" s="50"/>
      <c r="I1" s="50"/>
      <c r="J1" s="50"/>
      <c r="K1" s="50"/>
    </row>
    <row r="2" spans="1:13" ht="35.25" customHeight="1" thickBot="1">
      <c r="A2" s="7"/>
      <c r="B2" s="9" t="s">
        <v>0</v>
      </c>
      <c r="C2" s="51" t="s">
        <v>69</v>
      </c>
      <c r="D2" s="51"/>
      <c r="E2" s="51"/>
      <c r="F2" s="51"/>
      <c r="G2" s="51"/>
      <c r="H2" s="51"/>
      <c r="I2" s="51"/>
      <c r="J2" s="51"/>
      <c r="K2" s="51"/>
    </row>
    <row r="3" spans="1:13" ht="15.75" thickBot="1">
      <c r="A3" s="60"/>
      <c r="B3" s="54" t="s">
        <v>45</v>
      </c>
      <c r="C3" s="52">
        <v>0</v>
      </c>
      <c r="D3" s="64" t="s">
        <v>11</v>
      </c>
      <c r="E3" s="65"/>
      <c r="F3" s="65"/>
      <c r="G3" s="66"/>
      <c r="H3" s="78" t="s">
        <v>16</v>
      </c>
      <c r="I3" s="79"/>
      <c r="J3" s="79"/>
      <c r="K3" s="80"/>
    </row>
    <row r="4" spans="1:13" ht="20.100000000000001" customHeight="1" thickBot="1">
      <c r="A4" s="61"/>
      <c r="B4" s="55"/>
      <c r="C4" s="53"/>
      <c r="D4" s="84">
        <f>wrzesień!D34</f>
        <v>0</v>
      </c>
      <c r="E4" s="85"/>
      <c r="F4" s="85">
        <f>wrzesień!F34</f>
        <v>0</v>
      </c>
      <c r="G4" s="86"/>
      <c r="H4" s="81">
        <f>wrzesień!C36</f>
        <v>0</v>
      </c>
      <c r="I4" s="82"/>
      <c r="J4" s="82"/>
      <c r="K4" s="83"/>
      <c r="L4" s="2"/>
      <c r="M4" s="2"/>
    </row>
    <row r="5" spans="1:13">
      <c r="A5" s="67" t="s">
        <v>4</v>
      </c>
      <c r="B5" s="56" t="s">
        <v>35</v>
      </c>
      <c r="C5" s="58" t="s">
        <v>19</v>
      </c>
      <c r="D5" s="62" t="s">
        <v>2</v>
      </c>
      <c r="E5" s="63"/>
      <c r="F5" s="62" t="s">
        <v>3</v>
      </c>
      <c r="G5" s="63"/>
      <c r="H5" s="74" t="s">
        <v>7</v>
      </c>
      <c r="I5" s="75"/>
      <c r="J5" s="76" t="s">
        <v>1</v>
      </c>
      <c r="K5" s="77"/>
    </row>
    <row r="6" spans="1:13" ht="36.75" thickBot="1">
      <c r="A6" s="68"/>
      <c r="B6" s="57"/>
      <c r="C6" s="59"/>
      <c r="D6" s="39" t="s">
        <v>7</v>
      </c>
      <c r="E6" s="40" t="s">
        <v>1</v>
      </c>
      <c r="F6" s="39" t="s">
        <v>7</v>
      </c>
      <c r="G6" s="40" t="s">
        <v>1</v>
      </c>
      <c r="H6" s="41" t="s">
        <v>10</v>
      </c>
      <c r="I6" s="42" t="s">
        <v>5</v>
      </c>
      <c r="J6" s="42" t="s">
        <v>33</v>
      </c>
      <c r="K6" s="40" t="s">
        <v>6</v>
      </c>
    </row>
    <row r="7" spans="1:13" ht="20.100000000000001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24</v>
      </c>
      <c r="F7" s="38" t="s">
        <v>25</v>
      </c>
      <c r="G7" s="38" t="s">
        <v>26</v>
      </c>
      <c r="H7" s="38" t="s">
        <v>27</v>
      </c>
      <c r="I7" s="38" t="s">
        <v>28</v>
      </c>
      <c r="J7" s="38" t="s">
        <v>29</v>
      </c>
      <c r="K7" s="43" t="s">
        <v>30</v>
      </c>
      <c r="L7" s="2"/>
      <c r="M7" s="2"/>
    </row>
    <row r="8" spans="1:13" s="4" customFormat="1" ht="20.100000000000001" customHeight="1">
      <c r="A8" s="29">
        <v>1</v>
      </c>
      <c r="B8" s="17" t="s">
        <v>9</v>
      </c>
      <c r="C8" s="17"/>
      <c r="D8" s="30">
        <f>IF(D9&gt;0,C3-D9,0)</f>
        <v>0</v>
      </c>
      <c r="E8" s="30"/>
      <c r="F8" s="31">
        <f>IF(F9&gt;=0,C3-F9,0)</f>
        <v>0</v>
      </c>
      <c r="G8" s="30"/>
      <c r="H8" s="10">
        <f>D8+F8</f>
        <v>0</v>
      </c>
      <c r="I8" s="10">
        <f>D8+F8</f>
        <v>0</v>
      </c>
      <c r="J8" s="10"/>
      <c r="K8" s="10"/>
    </row>
    <row r="9" spans="1:13" s="4" customFormat="1" ht="20.100000000000001" customHeight="1">
      <c r="A9" s="29">
        <f>A8+1</f>
        <v>2</v>
      </c>
      <c r="B9" s="17" t="s">
        <v>12</v>
      </c>
      <c r="C9" s="17"/>
      <c r="D9" s="49"/>
      <c r="E9" s="32"/>
      <c r="F9" s="27"/>
      <c r="G9" s="32"/>
      <c r="H9" s="10"/>
      <c r="I9" s="10">
        <f>C3-(D8+F8)</f>
        <v>0</v>
      </c>
      <c r="J9" s="10"/>
      <c r="K9" s="10"/>
    </row>
    <row r="10" spans="1:13" s="4" customFormat="1" ht="20.100000000000001" customHeight="1">
      <c r="A10" s="29">
        <f t="shared" ref="A10:A32" si="0">A9+1</f>
        <v>3</v>
      </c>
      <c r="B10" s="17" t="s">
        <v>36</v>
      </c>
      <c r="C10" s="18"/>
      <c r="D10" s="32"/>
      <c r="E10" s="27"/>
      <c r="F10" s="32"/>
      <c r="G10" s="27"/>
      <c r="H10" s="10"/>
      <c r="I10" s="10"/>
      <c r="J10" s="10">
        <f>E10+G10</f>
        <v>0</v>
      </c>
      <c r="K10" s="10">
        <f>E10+G10</f>
        <v>0</v>
      </c>
    </row>
    <row r="11" spans="1:13" ht="20.100000000000001" customHeight="1">
      <c r="A11" s="33">
        <f t="shared" si="0"/>
        <v>4</v>
      </c>
      <c r="B11" s="18"/>
      <c r="C11" s="18"/>
      <c r="D11" s="27"/>
      <c r="E11" s="27"/>
      <c r="F11" s="27"/>
      <c r="G11" s="27"/>
      <c r="H11" s="28"/>
      <c r="I11" s="28">
        <f>D11+F11</f>
        <v>0</v>
      </c>
      <c r="J11" s="28"/>
      <c r="K11" s="28">
        <f>E11+G11</f>
        <v>0</v>
      </c>
    </row>
    <row r="12" spans="1:13" ht="20.100000000000001" customHeight="1">
      <c r="A12" s="33">
        <f t="shared" si="0"/>
        <v>5</v>
      </c>
      <c r="B12" s="18"/>
      <c r="C12" s="18"/>
      <c r="D12" s="27"/>
      <c r="E12" s="27"/>
      <c r="F12" s="27"/>
      <c r="G12" s="27"/>
      <c r="H12" s="28"/>
      <c r="I12" s="28">
        <f t="shared" ref="I12:I30" si="1">D12+F12</f>
        <v>0</v>
      </c>
      <c r="J12" s="28"/>
      <c r="K12" s="28">
        <f t="shared" ref="K12:K15" si="2">E12+G12</f>
        <v>0</v>
      </c>
    </row>
    <row r="13" spans="1:13" ht="20.100000000000001" customHeight="1">
      <c r="A13" s="33">
        <f t="shared" si="0"/>
        <v>6</v>
      </c>
      <c r="B13" s="18"/>
      <c r="C13" s="18"/>
      <c r="D13" s="27"/>
      <c r="E13" s="27"/>
      <c r="F13" s="27"/>
      <c r="G13" s="27"/>
      <c r="H13" s="28"/>
      <c r="I13" s="28">
        <f t="shared" si="1"/>
        <v>0</v>
      </c>
      <c r="J13" s="28"/>
      <c r="K13" s="28">
        <f t="shared" si="2"/>
        <v>0</v>
      </c>
    </row>
    <row r="14" spans="1:13" ht="20.100000000000001" customHeight="1">
      <c r="A14" s="33">
        <f t="shared" si="0"/>
        <v>7</v>
      </c>
      <c r="B14" s="18"/>
      <c r="C14" s="18"/>
      <c r="D14" s="27"/>
      <c r="E14" s="27"/>
      <c r="F14" s="27"/>
      <c r="G14" s="27"/>
      <c r="H14" s="28"/>
      <c r="I14" s="28">
        <f t="shared" si="1"/>
        <v>0</v>
      </c>
      <c r="J14" s="28"/>
      <c r="K14" s="28">
        <f t="shared" si="2"/>
        <v>0</v>
      </c>
    </row>
    <row r="15" spans="1:13" ht="20.100000000000001" customHeight="1">
      <c r="A15" s="33">
        <f t="shared" si="0"/>
        <v>8</v>
      </c>
      <c r="B15" s="18"/>
      <c r="C15" s="18"/>
      <c r="D15" s="27"/>
      <c r="E15" s="27"/>
      <c r="F15" s="27"/>
      <c r="G15" s="27"/>
      <c r="H15" s="28"/>
      <c r="I15" s="28">
        <f t="shared" si="1"/>
        <v>0</v>
      </c>
      <c r="J15" s="28"/>
      <c r="K15" s="28">
        <f t="shared" si="2"/>
        <v>0</v>
      </c>
    </row>
    <row r="16" spans="1:13" ht="20.100000000000001" customHeight="1">
      <c r="A16" s="33">
        <f t="shared" si="0"/>
        <v>9</v>
      </c>
      <c r="B16" s="18"/>
      <c r="C16" s="18"/>
      <c r="D16" s="27"/>
      <c r="E16" s="27"/>
      <c r="F16" s="27"/>
      <c r="G16" s="27"/>
      <c r="H16" s="28"/>
      <c r="I16" s="28">
        <f t="shared" si="1"/>
        <v>0</v>
      </c>
      <c r="J16" s="28"/>
      <c r="K16" s="28">
        <f>E16+G16</f>
        <v>0</v>
      </c>
    </row>
    <row r="17" spans="1:11" ht="20.100000000000001" customHeight="1">
      <c r="A17" s="33">
        <f t="shared" si="0"/>
        <v>10</v>
      </c>
      <c r="B17" s="18"/>
      <c r="C17" s="18"/>
      <c r="D17" s="27"/>
      <c r="E17" s="27"/>
      <c r="F17" s="27"/>
      <c r="G17" s="27"/>
      <c r="H17" s="28"/>
      <c r="I17" s="28">
        <f t="shared" si="1"/>
        <v>0</v>
      </c>
      <c r="J17" s="28"/>
      <c r="K17" s="28">
        <f t="shared" ref="K17:K30" si="3">E17+G17</f>
        <v>0</v>
      </c>
    </row>
    <row r="18" spans="1:11" ht="20.100000000000001" customHeight="1">
      <c r="A18" s="33">
        <f t="shared" si="0"/>
        <v>11</v>
      </c>
      <c r="B18" s="18"/>
      <c r="C18" s="18"/>
      <c r="D18" s="27"/>
      <c r="E18" s="27"/>
      <c r="F18" s="27"/>
      <c r="G18" s="27"/>
      <c r="H18" s="28"/>
      <c r="I18" s="28">
        <f t="shared" si="1"/>
        <v>0</v>
      </c>
      <c r="J18" s="28"/>
      <c r="K18" s="28">
        <f t="shared" si="3"/>
        <v>0</v>
      </c>
    </row>
    <row r="19" spans="1:11" ht="20.100000000000001" customHeight="1">
      <c r="A19" s="33">
        <f t="shared" si="0"/>
        <v>12</v>
      </c>
      <c r="B19" s="18"/>
      <c r="C19" s="18"/>
      <c r="D19" s="27"/>
      <c r="E19" s="27"/>
      <c r="F19" s="27"/>
      <c r="G19" s="27"/>
      <c r="H19" s="28"/>
      <c r="I19" s="28">
        <f t="shared" si="1"/>
        <v>0</v>
      </c>
      <c r="J19" s="28"/>
      <c r="K19" s="28">
        <f t="shared" si="3"/>
        <v>0</v>
      </c>
    </row>
    <row r="20" spans="1:11" ht="20.100000000000001" customHeight="1">
      <c r="A20" s="33">
        <f t="shared" si="0"/>
        <v>13</v>
      </c>
      <c r="B20" s="18"/>
      <c r="C20" s="18"/>
      <c r="D20" s="27"/>
      <c r="E20" s="27"/>
      <c r="F20" s="27"/>
      <c r="G20" s="27"/>
      <c r="H20" s="28"/>
      <c r="I20" s="28">
        <f t="shared" si="1"/>
        <v>0</v>
      </c>
      <c r="J20" s="28"/>
      <c r="K20" s="28">
        <f t="shared" si="3"/>
        <v>0</v>
      </c>
    </row>
    <row r="21" spans="1:11" ht="20.100000000000001" customHeight="1">
      <c r="A21" s="33">
        <f t="shared" si="0"/>
        <v>14</v>
      </c>
      <c r="B21" s="18"/>
      <c r="C21" s="18"/>
      <c r="D21" s="27"/>
      <c r="E21" s="27"/>
      <c r="F21" s="27"/>
      <c r="G21" s="27"/>
      <c r="H21" s="28"/>
      <c r="I21" s="28">
        <f t="shared" si="1"/>
        <v>0</v>
      </c>
      <c r="J21" s="28"/>
      <c r="K21" s="28">
        <f t="shared" si="3"/>
        <v>0</v>
      </c>
    </row>
    <row r="22" spans="1:11" ht="20.100000000000001" customHeight="1">
      <c r="A22" s="33">
        <f t="shared" si="0"/>
        <v>15</v>
      </c>
      <c r="B22" s="18"/>
      <c r="C22" s="18"/>
      <c r="D22" s="27"/>
      <c r="E22" s="27"/>
      <c r="F22" s="27"/>
      <c r="G22" s="27"/>
      <c r="H22" s="28"/>
      <c r="I22" s="28">
        <f t="shared" si="1"/>
        <v>0</v>
      </c>
      <c r="J22" s="28"/>
      <c r="K22" s="28">
        <f t="shared" si="3"/>
        <v>0</v>
      </c>
    </row>
    <row r="23" spans="1:11" ht="20.100000000000001" customHeight="1">
      <c r="A23" s="33">
        <f t="shared" si="0"/>
        <v>16</v>
      </c>
      <c r="B23" s="18"/>
      <c r="C23" s="18"/>
      <c r="D23" s="27"/>
      <c r="E23" s="27"/>
      <c r="F23" s="27"/>
      <c r="G23" s="27"/>
      <c r="H23" s="28"/>
      <c r="I23" s="28">
        <f t="shared" si="1"/>
        <v>0</v>
      </c>
      <c r="J23" s="28"/>
      <c r="K23" s="28">
        <f t="shared" si="3"/>
        <v>0</v>
      </c>
    </row>
    <row r="24" spans="1:11" ht="20.100000000000001" customHeight="1">
      <c r="A24" s="33">
        <f t="shared" si="0"/>
        <v>17</v>
      </c>
      <c r="B24" s="18"/>
      <c r="C24" s="18"/>
      <c r="D24" s="27"/>
      <c r="E24" s="27"/>
      <c r="F24" s="27"/>
      <c r="G24" s="27"/>
      <c r="H24" s="28"/>
      <c r="I24" s="28">
        <f t="shared" si="1"/>
        <v>0</v>
      </c>
      <c r="J24" s="28"/>
      <c r="K24" s="28">
        <f t="shared" si="3"/>
        <v>0</v>
      </c>
    </row>
    <row r="25" spans="1:11" ht="20.100000000000001" customHeight="1">
      <c r="A25" s="33">
        <f t="shared" si="0"/>
        <v>18</v>
      </c>
      <c r="B25" s="18"/>
      <c r="C25" s="18"/>
      <c r="D25" s="27"/>
      <c r="E25" s="27"/>
      <c r="F25" s="27"/>
      <c r="G25" s="27"/>
      <c r="H25" s="28"/>
      <c r="I25" s="28">
        <f t="shared" si="1"/>
        <v>0</v>
      </c>
      <c r="J25" s="28"/>
      <c r="K25" s="28">
        <f t="shared" si="3"/>
        <v>0</v>
      </c>
    </row>
    <row r="26" spans="1:11" ht="20.100000000000001" customHeight="1">
      <c r="A26" s="33">
        <f t="shared" si="0"/>
        <v>19</v>
      </c>
      <c r="B26" s="18"/>
      <c r="C26" s="18"/>
      <c r="D26" s="27"/>
      <c r="E26" s="27"/>
      <c r="F26" s="27"/>
      <c r="G26" s="27"/>
      <c r="H26" s="28"/>
      <c r="I26" s="28">
        <f t="shared" si="1"/>
        <v>0</v>
      </c>
      <c r="J26" s="28"/>
      <c r="K26" s="28">
        <f t="shared" si="3"/>
        <v>0</v>
      </c>
    </row>
    <row r="27" spans="1:11" ht="20.100000000000001" customHeight="1">
      <c r="A27" s="33">
        <f t="shared" si="0"/>
        <v>20</v>
      </c>
      <c r="B27" s="18"/>
      <c r="C27" s="18"/>
      <c r="D27" s="27"/>
      <c r="E27" s="27"/>
      <c r="F27" s="27"/>
      <c r="G27" s="27"/>
      <c r="H27" s="28"/>
      <c r="I27" s="28">
        <f t="shared" si="1"/>
        <v>0</v>
      </c>
      <c r="J27" s="28"/>
      <c r="K27" s="28">
        <f t="shared" si="3"/>
        <v>0</v>
      </c>
    </row>
    <row r="28" spans="1:11" ht="20.100000000000001" customHeight="1">
      <c r="A28" s="33">
        <f t="shared" si="0"/>
        <v>21</v>
      </c>
      <c r="B28" s="18"/>
      <c r="C28" s="18"/>
      <c r="D28" s="27"/>
      <c r="E28" s="27"/>
      <c r="F28" s="27"/>
      <c r="G28" s="27"/>
      <c r="H28" s="28"/>
      <c r="I28" s="28">
        <f t="shared" si="1"/>
        <v>0</v>
      </c>
      <c r="J28" s="28"/>
      <c r="K28" s="28">
        <f t="shared" si="3"/>
        <v>0</v>
      </c>
    </row>
    <row r="29" spans="1:11" ht="20.100000000000001" customHeight="1">
      <c r="A29" s="33">
        <f t="shared" si="0"/>
        <v>22</v>
      </c>
      <c r="B29" s="18"/>
      <c r="C29" s="18"/>
      <c r="D29" s="27"/>
      <c r="E29" s="27"/>
      <c r="F29" s="27"/>
      <c r="G29" s="27"/>
      <c r="H29" s="28"/>
      <c r="I29" s="28">
        <f t="shared" si="1"/>
        <v>0</v>
      </c>
      <c r="J29" s="28"/>
      <c r="K29" s="28">
        <f t="shared" si="3"/>
        <v>0</v>
      </c>
    </row>
    <row r="30" spans="1:11" ht="20.100000000000001" customHeight="1">
      <c r="A30" s="33">
        <f t="shared" si="0"/>
        <v>23</v>
      </c>
      <c r="B30" s="18"/>
      <c r="C30" s="18"/>
      <c r="D30" s="27"/>
      <c r="E30" s="27"/>
      <c r="F30" s="27"/>
      <c r="G30" s="27"/>
      <c r="H30" s="28"/>
      <c r="I30" s="28">
        <f t="shared" si="1"/>
        <v>0</v>
      </c>
      <c r="J30" s="28"/>
      <c r="K30" s="28">
        <f t="shared" si="3"/>
        <v>0</v>
      </c>
    </row>
    <row r="31" spans="1:11" ht="20.100000000000001" customHeight="1">
      <c r="A31" s="33">
        <f t="shared" si="0"/>
        <v>24</v>
      </c>
      <c r="B31" s="18"/>
      <c r="C31" s="18"/>
      <c r="D31" s="34"/>
      <c r="E31" s="34"/>
      <c r="F31" s="34"/>
      <c r="G31" s="34"/>
      <c r="H31" s="35"/>
      <c r="I31" s="35">
        <f>D31+F31</f>
        <v>0</v>
      </c>
      <c r="J31" s="35"/>
      <c r="K31" s="35">
        <f>E31+G31</f>
        <v>0</v>
      </c>
    </row>
    <row r="32" spans="1:11" ht="20.100000000000001" customHeight="1">
      <c r="A32" s="33">
        <f t="shared" si="0"/>
        <v>25</v>
      </c>
      <c r="B32" s="18"/>
      <c r="C32" s="18"/>
      <c r="D32" s="34"/>
      <c r="E32" s="34"/>
      <c r="F32" s="34"/>
      <c r="G32" s="34"/>
      <c r="H32" s="35"/>
      <c r="I32" s="35">
        <f>D32+F32</f>
        <v>0</v>
      </c>
      <c r="J32" s="35"/>
      <c r="K32" s="35">
        <f>E32+G32</f>
        <v>0</v>
      </c>
    </row>
    <row r="33" spans="1:11" ht="20.100000000000001" customHeight="1">
      <c r="A33" s="22"/>
      <c r="B33" s="25"/>
      <c r="C33" s="36" t="s">
        <v>31</v>
      </c>
      <c r="D33" s="26">
        <f>SUBTOTAL(109,Tabela13678910111213[4])</f>
        <v>0</v>
      </c>
      <c r="E33" s="26">
        <f>SUBTOTAL(109,Tabela13678910111213[5])</f>
        <v>0</v>
      </c>
      <c r="F33" s="26">
        <f>SUBTOTAL(109,Tabela13678910111213[6])</f>
        <v>0</v>
      </c>
      <c r="G33" s="26">
        <f>SUBTOTAL(109,Tabela13678910111213[7])</f>
        <v>0</v>
      </c>
      <c r="H33" s="26">
        <f>SUBTOTAL(109,Tabela13678910111213[8])</f>
        <v>0</v>
      </c>
      <c r="I33" s="26">
        <f>SUBTOTAL(109,Tabela13678910111213[9])+D4+F4</f>
        <v>0</v>
      </c>
      <c r="J33" s="26">
        <f>SUBTOTAL(109,Tabela13678910111213[10])</f>
        <v>0</v>
      </c>
      <c r="K33" s="26">
        <f>SUBTOTAL(109,Tabela13678910111213[11])</f>
        <v>0</v>
      </c>
    </row>
    <row r="34" spans="1:11" ht="15">
      <c r="A34" s="1"/>
      <c r="B34" s="23"/>
      <c r="C34" s="24" t="s">
        <v>32</v>
      </c>
      <c r="D34" s="73">
        <f>D33-E33+D4</f>
        <v>0</v>
      </c>
      <c r="E34" s="73"/>
      <c r="F34" s="73">
        <f>F33-G33+F4</f>
        <v>0</v>
      </c>
      <c r="G34" s="73"/>
      <c r="H34" s="6"/>
      <c r="I34" s="6"/>
      <c r="J34" s="6"/>
      <c r="K34" s="6"/>
    </row>
    <row r="35" spans="1:11" ht="15">
      <c r="A35" s="1"/>
      <c r="B35" s="20"/>
      <c r="C35" s="19" t="s">
        <v>17</v>
      </c>
      <c r="D35" s="72">
        <f>F34+D34</f>
        <v>0</v>
      </c>
      <c r="E35" s="72"/>
      <c r="F35" s="72"/>
      <c r="G35" s="72"/>
      <c r="H35" s="5"/>
      <c r="I35" s="5"/>
      <c r="J35" s="5"/>
      <c r="K35" s="5"/>
    </row>
    <row r="36" spans="1:11" ht="15">
      <c r="A36" s="1"/>
      <c r="B36" s="12" t="str">
        <f>IF(C36=0,"Rozliczono całkowicie",IF(C36&gt;0,"NADPŁATA","NIEDOPŁATA"))</f>
        <v>Rozliczono całkowicie</v>
      </c>
      <c r="C36" s="11">
        <f>(I9+J33)-C3+H4</f>
        <v>0</v>
      </c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3" t="str">
        <f>IF(D9+F9=I9,"Odpis procentowy na dobro koła wprowadzono poprawnie","Odpis procentowy na dobro koła wprowadzono błędnie")</f>
        <v>Odpis procentowy na dobro koła wprowadzono poprawnie</v>
      </c>
      <c r="C37" s="14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5" t="str">
        <f>IF(AND(ISNUMBER(D4),ISNUMBER(F4)),"Wprowadzono poprzedni okres poprawnie","UWAGA !!! Nie wprowadzono poprzedniego okresu w kasie lub banku")</f>
        <v>Wprowadzono poprzedni okres poprawnie</v>
      </c>
      <c r="C38" s="16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22" t="s">
        <v>8</v>
      </c>
      <c r="C39" s="8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8"/>
      <c r="E40" s="7" t="s">
        <v>34</v>
      </c>
      <c r="F40" s="1"/>
      <c r="G40" s="1"/>
      <c r="H40" s="1"/>
      <c r="I40" s="7" t="s">
        <v>14</v>
      </c>
      <c r="J40" s="1"/>
      <c r="K40" s="7" t="s">
        <v>15</v>
      </c>
    </row>
    <row r="41" spans="1:11">
      <c r="A41" s="1"/>
      <c r="B41" s="21" t="s">
        <v>13</v>
      </c>
      <c r="C41" s="21"/>
      <c r="D41" s="1"/>
      <c r="F41" s="7"/>
      <c r="G41" s="7"/>
      <c r="I41" s="7"/>
      <c r="K41" s="7"/>
    </row>
    <row r="42" spans="1:11">
      <c r="A42" s="21"/>
      <c r="B42" s="21"/>
      <c r="C42" s="21"/>
      <c r="D42" s="1"/>
      <c r="E42" s="1"/>
      <c r="F42" s="1"/>
      <c r="G42" s="1"/>
      <c r="H42" s="1"/>
      <c r="I42" s="1"/>
      <c r="J42" s="1"/>
      <c r="K42" s="1"/>
    </row>
    <row r="43" spans="1:11">
      <c r="A43" s="21"/>
      <c r="B43" s="21"/>
      <c r="C43" s="2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 password="D9BE" sheet="1" objects="1" scenarios="1"/>
  <mergeCells count="20">
    <mergeCell ref="C1:K1"/>
    <mergeCell ref="C2:K2"/>
    <mergeCell ref="A3:A4"/>
    <mergeCell ref="B3:B4"/>
    <mergeCell ref="C3:C4"/>
    <mergeCell ref="D3:G3"/>
    <mergeCell ref="H3:K3"/>
    <mergeCell ref="D4:E4"/>
    <mergeCell ref="F4:G4"/>
    <mergeCell ref="H4:K4"/>
    <mergeCell ref="J5:K5"/>
    <mergeCell ref="D34:E34"/>
    <mergeCell ref="F34:G34"/>
    <mergeCell ref="D35:G35"/>
    <mergeCell ref="A5:A6"/>
    <mergeCell ref="B5:B6"/>
    <mergeCell ref="C5:C6"/>
    <mergeCell ref="D5:E5"/>
    <mergeCell ref="F5:G5"/>
    <mergeCell ref="H5:I5"/>
  </mergeCells>
  <conditionalFormatting sqref="B36:C37 C38">
    <cfRule type="containsText" dxfId="80" priority="13" operator="containsText" text="UWAGA">
      <formula>NOT(ISERROR(SEARCH("UWAGA",B36)))</formula>
    </cfRule>
  </conditionalFormatting>
  <conditionalFormatting sqref="B41 B36:C38">
    <cfRule type="containsText" dxfId="79" priority="12" operator="containsText" text="UWAGA">
      <formula>NOT(ISERROR(SEARCH("UWAGA",B36)))</formula>
    </cfRule>
  </conditionalFormatting>
  <conditionalFormatting sqref="C36:C38">
    <cfRule type="cellIs" dxfId="78" priority="9" operator="greaterThan">
      <formula>0</formula>
    </cfRule>
    <cfRule type="cellIs" dxfId="77" priority="10" operator="lessThan">
      <formula>0</formula>
    </cfRule>
    <cfRule type="cellIs" dxfId="76" priority="11" operator="equal">
      <formula>0</formula>
    </cfRule>
  </conditionalFormatting>
  <conditionalFormatting sqref="B41 B38 C38:C40">
    <cfRule type="containsText" dxfId="75" priority="8" operator="containsText" text="Wprowadzono poprzedni okres poprawnie">
      <formula>NOT(ISERROR(SEARCH("Wprowadzono poprzedni okres poprawnie",B38)))</formula>
    </cfRule>
  </conditionalFormatting>
  <conditionalFormatting sqref="B36:B37">
    <cfRule type="containsText" dxfId="74" priority="5" operator="containsText" text="NIEDOPŁATA">
      <formula>NOT(ISERROR(SEARCH("NIEDOPŁATA",B36)))</formula>
    </cfRule>
    <cfRule type="containsText" dxfId="73" priority="6" operator="containsText" text="NADPŁATA">
      <formula>NOT(ISERROR(SEARCH("NADPŁATA",B36)))</formula>
    </cfRule>
    <cfRule type="containsText" dxfId="72" priority="7" operator="containsText" text="Rozliczono całkowicie">
      <formula>NOT(ISERROR(SEARCH("Rozliczono całkowicie",B36)))</formula>
    </cfRule>
  </conditionalFormatting>
  <conditionalFormatting sqref="B37:C37">
    <cfRule type="containsText" dxfId="71" priority="3" operator="containsText" text="Odpis procentowy na dobro koła wprowadzono błędnie">
      <formula>NOT(ISERROR(SEARCH("Odpis procentowy na dobro koła wprowadzono błędnie",B37)))</formula>
    </cfRule>
    <cfRule type="containsText" dxfId="70" priority="4" operator="containsText" text="Odpis procentowy na dobro koła wprowadzono poprawnie">
      <formula>NOT(ISERROR(SEARCH("Odpis procentowy na dobro koła wprowadzono poprawnie",B37)))</formula>
    </cfRule>
  </conditionalFormatting>
  <conditionalFormatting sqref="C38">
    <cfRule type="containsText" dxfId="69" priority="1" operator="containsText" text="UWAGA !!! Nie wprowadzono poprzedniego okresu w kasie lub banku">
      <formula>NOT(ISERROR(SEARCH("UWAGA !!! Nie wprowadzono poprzedniego okresu w kasie lub banku",C38)))</formula>
    </cfRule>
    <cfRule type="containsText" dxfId="68" priority="2" operator="containsText" text="Wprowadzono poprzedni okres poprawnie">
      <formula>NOT(ISERROR(SEARCH("Wprowadzono poprzedni okres poprawnie",C38)))</formula>
    </cfRule>
  </conditionalFormatting>
  <pageMargins left="0.59055118110236227" right="0.15748031496062992" top="0.31496062992125984" bottom="0.31496062992125984" header="0.31496062992125984" footer="0.31496062992125984"/>
  <pageSetup paperSize="9" scale="66" fitToHeight="100" orientation="landscape" r:id="rId1"/>
  <headerFooter>
    <oddHeader>&amp;L.&amp;R&amp;8OM PZW 2018 v1.0</oddHeader>
    <oddFooter>&amp;RStrona &amp;P z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7" zoomScaleNormal="100" zoomScaleSheetLayoutView="78" workbookViewId="0">
      <selection activeCell="B64" sqref="B64"/>
    </sheetView>
  </sheetViews>
  <sheetFormatPr defaultRowHeight="14.25"/>
  <cols>
    <col min="1" max="1" width="3.75" customWidth="1"/>
    <col min="2" max="2" width="69.625" customWidth="1"/>
    <col min="3" max="3" width="20.75" customWidth="1"/>
    <col min="4" max="10" width="12" customWidth="1"/>
    <col min="11" max="11" width="15.75" customWidth="1"/>
  </cols>
  <sheetData>
    <row r="1" spans="1:13" ht="27.75" customHeight="1">
      <c r="C1" s="50" t="s">
        <v>58</v>
      </c>
      <c r="D1" s="50"/>
      <c r="E1" s="50"/>
      <c r="F1" s="50"/>
      <c r="G1" s="50"/>
      <c r="H1" s="50"/>
      <c r="I1" s="50"/>
      <c r="J1" s="50"/>
      <c r="K1" s="50"/>
    </row>
    <row r="2" spans="1:13" ht="35.25" customHeight="1" thickBot="1">
      <c r="A2" s="7"/>
      <c r="B2" s="9" t="s">
        <v>0</v>
      </c>
      <c r="C2" s="51" t="s">
        <v>70</v>
      </c>
      <c r="D2" s="51"/>
      <c r="E2" s="51"/>
      <c r="F2" s="51"/>
      <c r="G2" s="51"/>
      <c r="H2" s="51"/>
      <c r="I2" s="51"/>
      <c r="J2" s="51"/>
      <c r="K2" s="51"/>
    </row>
    <row r="3" spans="1:13" ht="15.75" thickBot="1">
      <c r="A3" s="60"/>
      <c r="B3" s="54" t="s">
        <v>46</v>
      </c>
      <c r="C3" s="52">
        <v>0</v>
      </c>
      <c r="D3" s="64" t="s">
        <v>11</v>
      </c>
      <c r="E3" s="65"/>
      <c r="F3" s="65"/>
      <c r="G3" s="66"/>
      <c r="H3" s="78" t="s">
        <v>16</v>
      </c>
      <c r="I3" s="79"/>
      <c r="J3" s="79"/>
      <c r="K3" s="80"/>
    </row>
    <row r="4" spans="1:13" ht="20.100000000000001" customHeight="1" thickBot="1">
      <c r="A4" s="61"/>
      <c r="B4" s="55"/>
      <c r="C4" s="53"/>
      <c r="D4" s="84">
        <f>październik!D34</f>
        <v>0</v>
      </c>
      <c r="E4" s="85"/>
      <c r="F4" s="85">
        <f>październik!F34</f>
        <v>0</v>
      </c>
      <c r="G4" s="86"/>
      <c r="H4" s="81">
        <f>październik!C36</f>
        <v>0</v>
      </c>
      <c r="I4" s="82"/>
      <c r="J4" s="82"/>
      <c r="K4" s="83"/>
      <c r="L4" s="2"/>
      <c r="M4" s="2"/>
    </row>
    <row r="5" spans="1:13">
      <c r="A5" s="67" t="s">
        <v>4</v>
      </c>
      <c r="B5" s="56" t="s">
        <v>35</v>
      </c>
      <c r="C5" s="58" t="s">
        <v>19</v>
      </c>
      <c r="D5" s="62" t="s">
        <v>2</v>
      </c>
      <c r="E5" s="63"/>
      <c r="F5" s="62" t="s">
        <v>3</v>
      </c>
      <c r="G5" s="63"/>
      <c r="H5" s="74" t="s">
        <v>7</v>
      </c>
      <c r="I5" s="75"/>
      <c r="J5" s="76" t="s">
        <v>1</v>
      </c>
      <c r="K5" s="77"/>
    </row>
    <row r="6" spans="1:13" ht="36.75" thickBot="1">
      <c r="A6" s="68"/>
      <c r="B6" s="57"/>
      <c r="C6" s="59"/>
      <c r="D6" s="39" t="s">
        <v>7</v>
      </c>
      <c r="E6" s="40" t="s">
        <v>1</v>
      </c>
      <c r="F6" s="39" t="s">
        <v>7</v>
      </c>
      <c r="G6" s="40" t="s">
        <v>1</v>
      </c>
      <c r="H6" s="41" t="s">
        <v>10</v>
      </c>
      <c r="I6" s="42" t="s">
        <v>5</v>
      </c>
      <c r="J6" s="42" t="s">
        <v>33</v>
      </c>
      <c r="K6" s="40" t="s">
        <v>6</v>
      </c>
    </row>
    <row r="7" spans="1:13" ht="20.100000000000001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24</v>
      </c>
      <c r="F7" s="38" t="s">
        <v>25</v>
      </c>
      <c r="G7" s="38" t="s">
        <v>26</v>
      </c>
      <c r="H7" s="38" t="s">
        <v>27</v>
      </c>
      <c r="I7" s="38" t="s">
        <v>28</v>
      </c>
      <c r="J7" s="38" t="s">
        <v>29</v>
      </c>
      <c r="K7" s="43" t="s">
        <v>30</v>
      </c>
      <c r="L7" s="2"/>
      <c r="M7" s="2"/>
    </row>
    <row r="8" spans="1:13" s="4" customFormat="1" ht="20.100000000000001" customHeight="1">
      <c r="A8" s="29">
        <v>1</v>
      </c>
      <c r="B8" s="17" t="s">
        <v>9</v>
      </c>
      <c r="C8" s="17"/>
      <c r="D8" s="30">
        <f>IF(D9&gt;0,C3-D9,0)</f>
        <v>0</v>
      </c>
      <c r="E8" s="30"/>
      <c r="F8" s="31">
        <f>IF(F9&gt;=0,C3-F9,0)</f>
        <v>0</v>
      </c>
      <c r="G8" s="30"/>
      <c r="H8" s="10">
        <f>D8+F8</f>
        <v>0</v>
      </c>
      <c r="I8" s="10">
        <f>D8+F8</f>
        <v>0</v>
      </c>
      <c r="J8" s="10"/>
      <c r="K8" s="10"/>
    </row>
    <row r="9" spans="1:13" s="4" customFormat="1" ht="20.100000000000001" customHeight="1">
      <c r="A9" s="29">
        <f>A8+1</f>
        <v>2</v>
      </c>
      <c r="B9" s="17" t="s">
        <v>12</v>
      </c>
      <c r="C9" s="17"/>
      <c r="D9" s="49"/>
      <c r="E9" s="32"/>
      <c r="F9" s="27"/>
      <c r="G9" s="32"/>
      <c r="H9" s="10"/>
      <c r="I9" s="10">
        <f>C3-(D8+F8)</f>
        <v>0</v>
      </c>
      <c r="J9" s="10"/>
      <c r="K9" s="10"/>
    </row>
    <row r="10" spans="1:13" s="4" customFormat="1" ht="20.100000000000001" customHeight="1">
      <c r="A10" s="29">
        <f t="shared" ref="A10:A32" si="0">A9+1</f>
        <v>3</v>
      </c>
      <c r="B10" s="17" t="s">
        <v>36</v>
      </c>
      <c r="C10" s="18"/>
      <c r="D10" s="32"/>
      <c r="E10" s="27"/>
      <c r="F10" s="32"/>
      <c r="G10" s="27"/>
      <c r="H10" s="10"/>
      <c r="I10" s="10"/>
      <c r="J10" s="10">
        <f>E10+G10</f>
        <v>0</v>
      </c>
      <c r="K10" s="10">
        <f>E10+G10</f>
        <v>0</v>
      </c>
    </row>
    <row r="11" spans="1:13" ht="20.100000000000001" customHeight="1">
      <c r="A11" s="33">
        <f t="shared" si="0"/>
        <v>4</v>
      </c>
      <c r="B11" s="18"/>
      <c r="C11" s="18"/>
      <c r="D11" s="27"/>
      <c r="E11" s="27"/>
      <c r="F11" s="27"/>
      <c r="G11" s="27"/>
      <c r="H11" s="28"/>
      <c r="I11" s="28">
        <f>D11+F11</f>
        <v>0</v>
      </c>
      <c r="J11" s="28"/>
      <c r="K11" s="28">
        <f>E11+G11</f>
        <v>0</v>
      </c>
    </row>
    <row r="12" spans="1:13" ht="20.100000000000001" customHeight="1">
      <c r="A12" s="33">
        <f t="shared" si="0"/>
        <v>5</v>
      </c>
      <c r="B12" s="18"/>
      <c r="C12" s="18"/>
      <c r="D12" s="27"/>
      <c r="E12" s="27"/>
      <c r="F12" s="27"/>
      <c r="G12" s="27"/>
      <c r="H12" s="28"/>
      <c r="I12" s="28">
        <f t="shared" ref="I12:I30" si="1">D12+F12</f>
        <v>0</v>
      </c>
      <c r="J12" s="28"/>
      <c r="K12" s="28">
        <f t="shared" ref="K12:K15" si="2">E12+G12</f>
        <v>0</v>
      </c>
    </row>
    <row r="13" spans="1:13" ht="20.100000000000001" customHeight="1">
      <c r="A13" s="33">
        <f t="shared" si="0"/>
        <v>6</v>
      </c>
      <c r="B13" s="18"/>
      <c r="C13" s="18"/>
      <c r="D13" s="27"/>
      <c r="E13" s="27"/>
      <c r="F13" s="27"/>
      <c r="G13" s="27"/>
      <c r="H13" s="28"/>
      <c r="I13" s="28">
        <f t="shared" si="1"/>
        <v>0</v>
      </c>
      <c r="J13" s="28"/>
      <c r="K13" s="28">
        <f t="shared" si="2"/>
        <v>0</v>
      </c>
    </row>
    <row r="14" spans="1:13" ht="20.100000000000001" customHeight="1">
      <c r="A14" s="33">
        <f t="shared" si="0"/>
        <v>7</v>
      </c>
      <c r="B14" s="18"/>
      <c r="C14" s="18"/>
      <c r="D14" s="27"/>
      <c r="E14" s="27"/>
      <c r="F14" s="27"/>
      <c r="G14" s="27"/>
      <c r="H14" s="28"/>
      <c r="I14" s="28">
        <f t="shared" si="1"/>
        <v>0</v>
      </c>
      <c r="J14" s="28"/>
      <c r="K14" s="28">
        <f t="shared" si="2"/>
        <v>0</v>
      </c>
    </row>
    <row r="15" spans="1:13" ht="20.100000000000001" customHeight="1">
      <c r="A15" s="33">
        <f t="shared" si="0"/>
        <v>8</v>
      </c>
      <c r="B15" s="18"/>
      <c r="C15" s="18"/>
      <c r="D15" s="27"/>
      <c r="E15" s="27"/>
      <c r="F15" s="27"/>
      <c r="G15" s="27"/>
      <c r="H15" s="28"/>
      <c r="I15" s="28">
        <f t="shared" si="1"/>
        <v>0</v>
      </c>
      <c r="J15" s="28"/>
      <c r="K15" s="28">
        <f t="shared" si="2"/>
        <v>0</v>
      </c>
    </row>
    <row r="16" spans="1:13" ht="20.100000000000001" customHeight="1">
      <c r="A16" s="33">
        <f t="shared" si="0"/>
        <v>9</v>
      </c>
      <c r="B16" s="18"/>
      <c r="C16" s="18"/>
      <c r="D16" s="27"/>
      <c r="E16" s="27"/>
      <c r="F16" s="27"/>
      <c r="G16" s="27"/>
      <c r="H16" s="28"/>
      <c r="I16" s="28">
        <f t="shared" si="1"/>
        <v>0</v>
      </c>
      <c r="J16" s="28"/>
      <c r="K16" s="28">
        <f>E16+G16</f>
        <v>0</v>
      </c>
    </row>
    <row r="17" spans="1:11" ht="20.100000000000001" customHeight="1">
      <c r="A17" s="33">
        <f t="shared" si="0"/>
        <v>10</v>
      </c>
      <c r="B17" s="18"/>
      <c r="C17" s="18"/>
      <c r="D17" s="27"/>
      <c r="E17" s="27"/>
      <c r="F17" s="27"/>
      <c r="G17" s="27"/>
      <c r="H17" s="28"/>
      <c r="I17" s="28">
        <f t="shared" si="1"/>
        <v>0</v>
      </c>
      <c r="J17" s="28"/>
      <c r="K17" s="28">
        <f t="shared" ref="K17:K30" si="3">E17+G17</f>
        <v>0</v>
      </c>
    </row>
    <row r="18" spans="1:11" ht="20.100000000000001" customHeight="1">
      <c r="A18" s="33">
        <f t="shared" si="0"/>
        <v>11</v>
      </c>
      <c r="B18" s="18"/>
      <c r="C18" s="18"/>
      <c r="D18" s="27"/>
      <c r="E18" s="27"/>
      <c r="F18" s="27"/>
      <c r="G18" s="27"/>
      <c r="H18" s="28"/>
      <c r="I18" s="28">
        <f t="shared" si="1"/>
        <v>0</v>
      </c>
      <c r="J18" s="28"/>
      <c r="K18" s="28">
        <f t="shared" si="3"/>
        <v>0</v>
      </c>
    </row>
    <row r="19" spans="1:11" ht="20.100000000000001" customHeight="1">
      <c r="A19" s="33">
        <f t="shared" si="0"/>
        <v>12</v>
      </c>
      <c r="B19" s="18"/>
      <c r="C19" s="18"/>
      <c r="D19" s="27"/>
      <c r="E19" s="27"/>
      <c r="F19" s="27"/>
      <c r="G19" s="27"/>
      <c r="H19" s="28"/>
      <c r="I19" s="28">
        <f t="shared" si="1"/>
        <v>0</v>
      </c>
      <c r="J19" s="28"/>
      <c r="K19" s="28">
        <f t="shared" si="3"/>
        <v>0</v>
      </c>
    </row>
    <row r="20" spans="1:11" ht="20.100000000000001" customHeight="1">
      <c r="A20" s="33">
        <f t="shared" si="0"/>
        <v>13</v>
      </c>
      <c r="B20" s="18"/>
      <c r="C20" s="18"/>
      <c r="D20" s="27"/>
      <c r="E20" s="27"/>
      <c r="F20" s="27"/>
      <c r="G20" s="27"/>
      <c r="H20" s="28"/>
      <c r="I20" s="28">
        <f t="shared" si="1"/>
        <v>0</v>
      </c>
      <c r="J20" s="28"/>
      <c r="K20" s="28">
        <f t="shared" si="3"/>
        <v>0</v>
      </c>
    </row>
    <row r="21" spans="1:11" ht="20.100000000000001" customHeight="1">
      <c r="A21" s="33">
        <f t="shared" si="0"/>
        <v>14</v>
      </c>
      <c r="B21" s="18"/>
      <c r="C21" s="18"/>
      <c r="D21" s="27"/>
      <c r="E21" s="27"/>
      <c r="F21" s="27"/>
      <c r="G21" s="27"/>
      <c r="H21" s="28"/>
      <c r="I21" s="28">
        <f t="shared" si="1"/>
        <v>0</v>
      </c>
      <c r="J21" s="28"/>
      <c r="K21" s="28">
        <f t="shared" si="3"/>
        <v>0</v>
      </c>
    </row>
    <row r="22" spans="1:11" ht="20.100000000000001" customHeight="1">
      <c r="A22" s="33">
        <f t="shared" si="0"/>
        <v>15</v>
      </c>
      <c r="B22" s="18"/>
      <c r="C22" s="18"/>
      <c r="D22" s="27"/>
      <c r="E22" s="27"/>
      <c r="F22" s="27"/>
      <c r="G22" s="27"/>
      <c r="H22" s="28"/>
      <c r="I22" s="28">
        <f t="shared" si="1"/>
        <v>0</v>
      </c>
      <c r="J22" s="28"/>
      <c r="K22" s="28">
        <f t="shared" si="3"/>
        <v>0</v>
      </c>
    </row>
    <row r="23" spans="1:11" ht="20.100000000000001" customHeight="1">
      <c r="A23" s="33">
        <f t="shared" si="0"/>
        <v>16</v>
      </c>
      <c r="B23" s="18"/>
      <c r="C23" s="18"/>
      <c r="D23" s="27"/>
      <c r="E23" s="27"/>
      <c r="F23" s="27"/>
      <c r="G23" s="27"/>
      <c r="H23" s="28"/>
      <c r="I23" s="28">
        <f t="shared" si="1"/>
        <v>0</v>
      </c>
      <c r="J23" s="28"/>
      <c r="K23" s="28">
        <f t="shared" si="3"/>
        <v>0</v>
      </c>
    </row>
    <row r="24" spans="1:11" ht="20.100000000000001" customHeight="1">
      <c r="A24" s="33">
        <f t="shared" si="0"/>
        <v>17</v>
      </c>
      <c r="B24" s="18"/>
      <c r="C24" s="18"/>
      <c r="D24" s="27"/>
      <c r="E24" s="27"/>
      <c r="F24" s="27"/>
      <c r="G24" s="27"/>
      <c r="H24" s="28"/>
      <c r="I24" s="28">
        <f t="shared" si="1"/>
        <v>0</v>
      </c>
      <c r="J24" s="28"/>
      <c r="K24" s="28">
        <f t="shared" si="3"/>
        <v>0</v>
      </c>
    </row>
    <row r="25" spans="1:11" ht="20.100000000000001" customHeight="1">
      <c r="A25" s="33">
        <f t="shared" si="0"/>
        <v>18</v>
      </c>
      <c r="B25" s="18"/>
      <c r="C25" s="18"/>
      <c r="D25" s="27"/>
      <c r="E25" s="27"/>
      <c r="F25" s="27"/>
      <c r="G25" s="27"/>
      <c r="H25" s="28"/>
      <c r="I25" s="28">
        <f t="shared" si="1"/>
        <v>0</v>
      </c>
      <c r="J25" s="28"/>
      <c r="K25" s="28">
        <f t="shared" si="3"/>
        <v>0</v>
      </c>
    </row>
    <row r="26" spans="1:11" ht="20.100000000000001" customHeight="1">
      <c r="A26" s="33">
        <f t="shared" si="0"/>
        <v>19</v>
      </c>
      <c r="B26" s="18"/>
      <c r="C26" s="18"/>
      <c r="D26" s="27"/>
      <c r="E26" s="27"/>
      <c r="F26" s="27"/>
      <c r="G26" s="27"/>
      <c r="H26" s="28"/>
      <c r="I26" s="28">
        <f t="shared" si="1"/>
        <v>0</v>
      </c>
      <c r="J26" s="28"/>
      <c r="K26" s="28">
        <f t="shared" si="3"/>
        <v>0</v>
      </c>
    </row>
    <row r="27" spans="1:11" ht="20.100000000000001" customHeight="1">
      <c r="A27" s="33">
        <f t="shared" si="0"/>
        <v>20</v>
      </c>
      <c r="B27" s="18"/>
      <c r="C27" s="18"/>
      <c r="D27" s="27"/>
      <c r="E27" s="27"/>
      <c r="F27" s="27"/>
      <c r="G27" s="27"/>
      <c r="H27" s="28"/>
      <c r="I27" s="28">
        <f t="shared" si="1"/>
        <v>0</v>
      </c>
      <c r="J27" s="28"/>
      <c r="K27" s="28">
        <f t="shared" si="3"/>
        <v>0</v>
      </c>
    </row>
    <row r="28" spans="1:11" ht="20.100000000000001" customHeight="1">
      <c r="A28" s="33">
        <f t="shared" si="0"/>
        <v>21</v>
      </c>
      <c r="B28" s="18"/>
      <c r="C28" s="18"/>
      <c r="D28" s="27"/>
      <c r="E28" s="27"/>
      <c r="F28" s="27"/>
      <c r="G28" s="27"/>
      <c r="H28" s="28"/>
      <c r="I28" s="28">
        <f t="shared" si="1"/>
        <v>0</v>
      </c>
      <c r="J28" s="28"/>
      <c r="K28" s="28">
        <f t="shared" si="3"/>
        <v>0</v>
      </c>
    </row>
    <row r="29" spans="1:11" ht="20.100000000000001" customHeight="1">
      <c r="A29" s="33">
        <f t="shared" si="0"/>
        <v>22</v>
      </c>
      <c r="B29" s="18"/>
      <c r="C29" s="18"/>
      <c r="D29" s="27"/>
      <c r="E29" s="27"/>
      <c r="F29" s="27"/>
      <c r="G29" s="27"/>
      <c r="H29" s="28"/>
      <c r="I29" s="28">
        <f t="shared" si="1"/>
        <v>0</v>
      </c>
      <c r="J29" s="28"/>
      <c r="K29" s="28">
        <f t="shared" si="3"/>
        <v>0</v>
      </c>
    </row>
    <row r="30" spans="1:11" ht="20.100000000000001" customHeight="1">
      <c r="A30" s="33">
        <f t="shared" si="0"/>
        <v>23</v>
      </c>
      <c r="B30" s="18"/>
      <c r="C30" s="18"/>
      <c r="D30" s="27"/>
      <c r="E30" s="27"/>
      <c r="F30" s="27"/>
      <c r="G30" s="27"/>
      <c r="H30" s="28"/>
      <c r="I30" s="28">
        <f t="shared" si="1"/>
        <v>0</v>
      </c>
      <c r="J30" s="28"/>
      <c r="K30" s="28">
        <f t="shared" si="3"/>
        <v>0</v>
      </c>
    </row>
    <row r="31" spans="1:11" ht="20.100000000000001" customHeight="1">
      <c r="A31" s="33">
        <f t="shared" si="0"/>
        <v>24</v>
      </c>
      <c r="B31" s="18"/>
      <c r="C31" s="18"/>
      <c r="D31" s="34"/>
      <c r="E31" s="34"/>
      <c r="F31" s="34"/>
      <c r="G31" s="34"/>
      <c r="H31" s="35"/>
      <c r="I31" s="35">
        <f>D31+F31</f>
        <v>0</v>
      </c>
      <c r="J31" s="35"/>
      <c r="K31" s="35">
        <f>E31+G31</f>
        <v>0</v>
      </c>
    </row>
    <row r="32" spans="1:11" ht="20.100000000000001" customHeight="1">
      <c r="A32" s="33">
        <f t="shared" si="0"/>
        <v>25</v>
      </c>
      <c r="B32" s="18"/>
      <c r="C32" s="18"/>
      <c r="D32" s="34"/>
      <c r="E32" s="34"/>
      <c r="F32" s="34"/>
      <c r="G32" s="34"/>
      <c r="H32" s="35"/>
      <c r="I32" s="35">
        <f>D32+F32</f>
        <v>0</v>
      </c>
      <c r="J32" s="35"/>
      <c r="K32" s="35">
        <f>E32+G32</f>
        <v>0</v>
      </c>
    </row>
    <row r="33" spans="1:11" ht="20.100000000000001" customHeight="1">
      <c r="A33" s="22"/>
      <c r="B33" s="25"/>
      <c r="C33" s="36" t="s">
        <v>31</v>
      </c>
      <c r="D33" s="26">
        <f>SUBTOTAL(109,Tabela1367891011121314[4])</f>
        <v>0</v>
      </c>
      <c r="E33" s="26">
        <f>SUBTOTAL(109,Tabela1367891011121314[5])</f>
        <v>0</v>
      </c>
      <c r="F33" s="26">
        <f>SUBTOTAL(109,Tabela1367891011121314[6])</f>
        <v>0</v>
      </c>
      <c r="G33" s="26">
        <f>SUBTOTAL(109,Tabela1367891011121314[7])</f>
        <v>0</v>
      </c>
      <c r="H33" s="26">
        <f>SUBTOTAL(109,Tabela1367891011121314[8])</f>
        <v>0</v>
      </c>
      <c r="I33" s="26">
        <f>SUBTOTAL(109,Tabela1367891011121314[9])+D4+F4</f>
        <v>0</v>
      </c>
      <c r="J33" s="26">
        <f>SUBTOTAL(109,Tabela1367891011121314[10])</f>
        <v>0</v>
      </c>
      <c r="K33" s="26">
        <f>SUBTOTAL(109,Tabela1367891011121314[11])</f>
        <v>0</v>
      </c>
    </row>
    <row r="34" spans="1:11" ht="15">
      <c r="A34" s="1"/>
      <c r="B34" s="23"/>
      <c r="C34" s="24" t="s">
        <v>32</v>
      </c>
      <c r="D34" s="73">
        <f>D33-E33+D4</f>
        <v>0</v>
      </c>
      <c r="E34" s="73"/>
      <c r="F34" s="73">
        <f>F33-G33+F4</f>
        <v>0</v>
      </c>
      <c r="G34" s="73"/>
      <c r="H34" s="6"/>
      <c r="I34" s="6"/>
      <c r="J34" s="6"/>
      <c r="K34" s="6"/>
    </row>
    <row r="35" spans="1:11" ht="15">
      <c r="A35" s="1"/>
      <c r="B35" s="20"/>
      <c r="C35" s="19" t="s">
        <v>17</v>
      </c>
      <c r="D35" s="72">
        <f>F34+D34</f>
        <v>0</v>
      </c>
      <c r="E35" s="72"/>
      <c r="F35" s="72"/>
      <c r="G35" s="72"/>
      <c r="H35" s="5"/>
      <c r="I35" s="5"/>
      <c r="J35" s="5"/>
      <c r="K35" s="5"/>
    </row>
    <row r="36" spans="1:11" ht="15">
      <c r="A36" s="1"/>
      <c r="B36" s="12" t="str">
        <f>IF(C36=0,"Rozliczono całkowicie",IF(C36&gt;0,"NADPŁATA","NIEDOPŁATA"))</f>
        <v>Rozliczono całkowicie</v>
      </c>
      <c r="C36" s="11">
        <f>(I9+J33)-C3+H4</f>
        <v>0</v>
      </c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3" t="str">
        <f>IF(D9+F9=I9,"Odpis procentowy na dobro koła wprowadzono poprawnie","Odpis procentowy na dobro koła wprowadzono błędnie")</f>
        <v>Odpis procentowy na dobro koła wprowadzono poprawnie</v>
      </c>
      <c r="C37" s="14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5" t="str">
        <f>IF(AND(ISNUMBER(D4),ISNUMBER(F4)),"Wprowadzono poprzedni okres poprawnie","UWAGA !!! Nie wprowadzono poprzedniego okresu w kasie lub banku")</f>
        <v>Wprowadzono poprzedni okres poprawnie</v>
      </c>
      <c r="C38" s="16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22" t="s">
        <v>8</v>
      </c>
      <c r="C39" s="8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8"/>
      <c r="E40" s="7" t="s">
        <v>34</v>
      </c>
      <c r="F40" s="1"/>
      <c r="G40" s="1"/>
      <c r="H40" s="1"/>
      <c r="I40" s="7" t="s">
        <v>14</v>
      </c>
      <c r="J40" s="1"/>
      <c r="K40" s="7" t="s">
        <v>15</v>
      </c>
    </row>
    <row r="41" spans="1:11">
      <c r="A41" s="1"/>
      <c r="B41" s="21" t="s">
        <v>13</v>
      </c>
      <c r="C41" s="21"/>
      <c r="D41" s="1"/>
      <c r="F41" s="7"/>
      <c r="G41" s="7"/>
      <c r="I41" s="7"/>
      <c r="K41" s="7"/>
    </row>
    <row r="42" spans="1:11">
      <c r="A42" s="21"/>
      <c r="B42" s="21"/>
      <c r="C42" s="21"/>
      <c r="D42" s="1"/>
      <c r="E42" s="1"/>
      <c r="F42" s="1"/>
      <c r="G42" s="1"/>
      <c r="H42" s="1"/>
      <c r="I42" s="1"/>
      <c r="J42" s="1"/>
      <c r="K42" s="1"/>
    </row>
    <row r="43" spans="1:11">
      <c r="A43" s="21"/>
      <c r="B43" s="21"/>
      <c r="C43" s="2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 password="D9BE" sheet="1" objects="1" scenarios="1"/>
  <mergeCells count="20">
    <mergeCell ref="C1:K1"/>
    <mergeCell ref="C2:K2"/>
    <mergeCell ref="A3:A4"/>
    <mergeCell ref="B3:B4"/>
    <mergeCell ref="C3:C4"/>
    <mergeCell ref="D3:G3"/>
    <mergeCell ref="H3:K3"/>
    <mergeCell ref="D4:E4"/>
    <mergeCell ref="F4:G4"/>
    <mergeCell ref="H4:K4"/>
    <mergeCell ref="J5:K5"/>
    <mergeCell ref="D34:E34"/>
    <mergeCell ref="F34:G34"/>
    <mergeCell ref="D35:G35"/>
    <mergeCell ref="A5:A6"/>
    <mergeCell ref="B5:B6"/>
    <mergeCell ref="C5:C6"/>
    <mergeCell ref="D5:E5"/>
    <mergeCell ref="F5:G5"/>
    <mergeCell ref="H5:I5"/>
  </mergeCells>
  <conditionalFormatting sqref="B36:C37 C38">
    <cfRule type="containsText" dxfId="53" priority="13" operator="containsText" text="UWAGA">
      <formula>NOT(ISERROR(SEARCH("UWAGA",B36)))</formula>
    </cfRule>
  </conditionalFormatting>
  <conditionalFormatting sqref="B41 B36:C38">
    <cfRule type="containsText" dxfId="52" priority="12" operator="containsText" text="UWAGA">
      <formula>NOT(ISERROR(SEARCH("UWAGA",B36)))</formula>
    </cfRule>
  </conditionalFormatting>
  <conditionalFormatting sqref="C36:C38">
    <cfRule type="cellIs" dxfId="51" priority="9" operator="greaterThan">
      <formula>0</formula>
    </cfRule>
    <cfRule type="cellIs" dxfId="50" priority="10" operator="lessThan">
      <formula>0</formula>
    </cfRule>
    <cfRule type="cellIs" dxfId="49" priority="11" operator="equal">
      <formula>0</formula>
    </cfRule>
  </conditionalFormatting>
  <conditionalFormatting sqref="B41 B38 C38:C40">
    <cfRule type="containsText" dxfId="48" priority="8" operator="containsText" text="Wprowadzono poprzedni okres poprawnie">
      <formula>NOT(ISERROR(SEARCH("Wprowadzono poprzedni okres poprawnie",B38)))</formula>
    </cfRule>
  </conditionalFormatting>
  <conditionalFormatting sqref="B36:B37">
    <cfRule type="containsText" dxfId="47" priority="5" operator="containsText" text="NIEDOPŁATA">
      <formula>NOT(ISERROR(SEARCH("NIEDOPŁATA",B36)))</formula>
    </cfRule>
    <cfRule type="containsText" dxfId="46" priority="6" operator="containsText" text="NADPŁATA">
      <formula>NOT(ISERROR(SEARCH("NADPŁATA",B36)))</formula>
    </cfRule>
    <cfRule type="containsText" dxfId="45" priority="7" operator="containsText" text="Rozliczono całkowicie">
      <formula>NOT(ISERROR(SEARCH("Rozliczono całkowicie",B36)))</formula>
    </cfRule>
  </conditionalFormatting>
  <conditionalFormatting sqref="B37:C37">
    <cfRule type="containsText" dxfId="44" priority="3" operator="containsText" text="Odpis procentowy na dobro koła wprowadzono błędnie">
      <formula>NOT(ISERROR(SEARCH("Odpis procentowy na dobro koła wprowadzono błędnie",B37)))</formula>
    </cfRule>
    <cfRule type="containsText" dxfId="43" priority="4" operator="containsText" text="Odpis procentowy na dobro koła wprowadzono poprawnie">
      <formula>NOT(ISERROR(SEARCH("Odpis procentowy na dobro koła wprowadzono poprawnie",B37)))</formula>
    </cfRule>
  </conditionalFormatting>
  <conditionalFormatting sqref="C38">
    <cfRule type="containsText" dxfId="42" priority="1" operator="containsText" text="UWAGA !!! Nie wprowadzono poprzedniego okresu w kasie lub banku">
      <formula>NOT(ISERROR(SEARCH("UWAGA !!! Nie wprowadzono poprzedniego okresu w kasie lub banku",C38)))</formula>
    </cfRule>
    <cfRule type="containsText" dxfId="41" priority="2" operator="containsText" text="Wprowadzono poprzedni okres poprawnie">
      <formula>NOT(ISERROR(SEARCH("Wprowadzono poprzedni okres poprawnie",C38)))</formula>
    </cfRule>
  </conditionalFormatting>
  <pageMargins left="0.59055118110236227" right="0.15748031496062992" top="0.31496062992125984" bottom="0.31496062992125984" header="0.31496062992125984" footer="0.31496062992125984"/>
  <pageSetup paperSize="9" scale="66" fitToHeight="100" orientation="landscape" r:id="rId1"/>
  <headerFooter>
    <oddHeader>&amp;L.&amp;R&amp;8OM PZW 2018 v1.0</oddHeader>
    <oddFooter>&amp;RStrona &amp;P z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7" zoomScaleNormal="100" zoomScaleSheetLayoutView="78" workbookViewId="0">
      <selection activeCell="B3" sqref="B3:B4"/>
    </sheetView>
  </sheetViews>
  <sheetFormatPr defaultRowHeight="14.25"/>
  <cols>
    <col min="1" max="1" width="3.75" customWidth="1"/>
    <col min="2" max="2" width="69.625" customWidth="1"/>
    <col min="3" max="3" width="20.75" customWidth="1"/>
    <col min="4" max="10" width="12" customWidth="1"/>
    <col min="11" max="11" width="15.75" customWidth="1"/>
  </cols>
  <sheetData>
    <row r="1" spans="1:13" ht="27.75" customHeight="1">
      <c r="C1" s="50" t="s">
        <v>59</v>
      </c>
      <c r="D1" s="50"/>
      <c r="E1" s="50"/>
      <c r="F1" s="50"/>
      <c r="G1" s="50"/>
      <c r="H1" s="50"/>
      <c r="I1" s="50"/>
      <c r="J1" s="50"/>
      <c r="K1" s="50"/>
    </row>
    <row r="2" spans="1:13" ht="35.25" customHeight="1" thickBot="1">
      <c r="A2" s="7"/>
      <c r="B2" s="9" t="s">
        <v>0</v>
      </c>
      <c r="C2" s="51" t="s">
        <v>71</v>
      </c>
      <c r="D2" s="51"/>
      <c r="E2" s="51"/>
      <c r="F2" s="51"/>
      <c r="G2" s="51"/>
      <c r="H2" s="51"/>
      <c r="I2" s="51"/>
      <c r="J2" s="51"/>
      <c r="K2" s="51"/>
    </row>
    <row r="3" spans="1:13" ht="15.75" thickBot="1">
      <c r="A3" s="60"/>
      <c r="B3" s="54" t="s">
        <v>47</v>
      </c>
      <c r="C3" s="52">
        <v>0</v>
      </c>
      <c r="D3" s="64" t="s">
        <v>11</v>
      </c>
      <c r="E3" s="65"/>
      <c r="F3" s="65"/>
      <c r="G3" s="66"/>
      <c r="H3" s="78" t="s">
        <v>16</v>
      </c>
      <c r="I3" s="79"/>
      <c r="J3" s="79"/>
      <c r="K3" s="80"/>
    </row>
    <row r="4" spans="1:13" ht="20.100000000000001" customHeight="1" thickBot="1">
      <c r="A4" s="61"/>
      <c r="B4" s="55"/>
      <c r="C4" s="53"/>
      <c r="D4" s="84">
        <f>listopad!D34</f>
        <v>0</v>
      </c>
      <c r="E4" s="85"/>
      <c r="F4" s="85">
        <f>listopad!F34</f>
        <v>0</v>
      </c>
      <c r="G4" s="86"/>
      <c r="H4" s="81">
        <f>listopad!C36</f>
        <v>0</v>
      </c>
      <c r="I4" s="82"/>
      <c r="J4" s="82"/>
      <c r="K4" s="83"/>
      <c r="L4" s="2"/>
      <c r="M4" s="2"/>
    </row>
    <row r="5" spans="1:13">
      <c r="A5" s="67" t="s">
        <v>4</v>
      </c>
      <c r="B5" s="56" t="s">
        <v>35</v>
      </c>
      <c r="C5" s="58" t="s">
        <v>19</v>
      </c>
      <c r="D5" s="62" t="s">
        <v>2</v>
      </c>
      <c r="E5" s="63"/>
      <c r="F5" s="62" t="s">
        <v>3</v>
      </c>
      <c r="G5" s="63"/>
      <c r="H5" s="74" t="s">
        <v>7</v>
      </c>
      <c r="I5" s="75"/>
      <c r="J5" s="76" t="s">
        <v>1</v>
      </c>
      <c r="K5" s="77"/>
    </row>
    <row r="6" spans="1:13" ht="36.75" thickBot="1">
      <c r="A6" s="68"/>
      <c r="B6" s="57"/>
      <c r="C6" s="59"/>
      <c r="D6" s="39" t="s">
        <v>7</v>
      </c>
      <c r="E6" s="40" t="s">
        <v>1</v>
      </c>
      <c r="F6" s="39" t="s">
        <v>7</v>
      </c>
      <c r="G6" s="40" t="s">
        <v>1</v>
      </c>
      <c r="H6" s="41" t="s">
        <v>10</v>
      </c>
      <c r="I6" s="42" t="s">
        <v>5</v>
      </c>
      <c r="J6" s="42" t="s">
        <v>33</v>
      </c>
      <c r="K6" s="40" t="s">
        <v>6</v>
      </c>
    </row>
    <row r="7" spans="1:13" ht="20.100000000000001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24</v>
      </c>
      <c r="F7" s="38" t="s">
        <v>25</v>
      </c>
      <c r="G7" s="38" t="s">
        <v>26</v>
      </c>
      <c r="H7" s="38" t="s">
        <v>27</v>
      </c>
      <c r="I7" s="38" t="s">
        <v>28</v>
      </c>
      <c r="J7" s="38" t="s">
        <v>29</v>
      </c>
      <c r="K7" s="43" t="s">
        <v>30</v>
      </c>
      <c r="L7" s="2"/>
      <c r="M7" s="2"/>
    </row>
    <row r="8" spans="1:13" s="4" customFormat="1" ht="20.100000000000001" customHeight="1">
      <c r="A8" s="29">
        <v>1</v>
      </c>
      <c r="B8" s="17" t="s">
        <v>9</v>
      </c>
      <c r="C8" s="17"/>
      <c r="D8" s="30">
        <f>IF(D9&gt;0,C3-D9,0)</f>
        <v>0</v>
      </c>
      <c r="E8" s="30"/>
      <c r="F8" s="31">
        <f>IF(F9&gt;=0,C3-F9,0)</f>
        <v>0</v>
      </c>
      <c r="G8" s="30"/>
      <c r="H8" s="10">
        <f>D8+F8</f>
        <v>0</v>
      </c>
      <c r="I8" s="10">
        <f>D8+F8</f>
        <v>0</v>
      </c>
      <c r="J8" s="10"/>
      <c r="K8" s="10"/>
    </row>
    <row r="9" spans="1:13" s="4" customFormat="1" ht="20.100000000000001" customHeight="1">
      <c r="A9" s="29">
        <f>A8+1</f>
        <v>2</v>
      </c>
      <c r="B9" s="17" t="s">
        <v>12</v>
      </c>
      <c r="C9" s="17"/>
      <c r="D9" s="49"/>
      <c r="E9" s="32"/>
      <c r="F9" s="27"/>
      <c r="G9" s="32"/>
      <c r="H9" s="10"/>
      <c r="I9" s="10">
        <f>C3-(D8+F8)</f>
        <v>0</v>
      </c>
      <c r="J9" s="10"/>
      <c r="K9" s="10"/>
    </row>
    <row r="10" spans="1:13" s="4" customFormat="1" ht="20.100000000000001" customHeight="1">
      <c r="A10" s="29">
        <f t="shared" ref="A10:A32" si="0">A9+1</f>
        <v>3</v>
      </c>
      <c r="B10" s="17" t="s">
        <v>36</v>
      </c>
      <c r="C10" s="18"/>
      <c r="D10" s="32"/>
      <c r="E10" s="27"/>
      <c r="F10" s="32"/>
      <c r="G10" s="27"/>
      <c r="H10" s="10"/>
      <c r="I10" s="10"/>
      <c r="J10" s="10">
        <f>E10+G10</f>
        <v>0</v>
      </c>
      <c r="K10" s="10">
        <f>E10+G10</f>
        <v>0</v>
      </c>
    </row>
    <row r="11" spans="1:13" ht="20.100000000000001" customHeight="1">
      <c r="A11" s="33">
        <f t="shared" si="0"/>
        <v>4</v>
      </c>
      <c r="B11" s="18"/>
      <c r="C11" s="18"/>
      <c r="D11" s="27"/>
      <c r="E11" s="27"/>
      <c r="F11" s="27"/>
      <c r="G11" s="27"/>
      <c r="H11" s="28"/>
      <c r="I11" s="28">
        <f>D11+F11</f>
        <v>0</v>
      </c>
      <c r="J11" s="28"/>
      <c r="K11" s="28">
        <f>E11+G11</f>
        <v>0</v>
      </c>
    </row>
    <row r="12" spans="1:13" ht="20.100000000000001" customHeight="1">
      <c r="A12" s="33">
        <f t="shared" si="0"/>
        <v>5</v>
      </c>
      <c r="B12" s="18"/>
      <c r="C12" s="18"/>
      <c r="D12" s="27"/>
      <c r="E12" s="27"/>
      <c r="F12" s="27"/>
      <c r="G12" s="27"/>
      <c r="H12" s="28"/>
      <c r="I12" s="28">
        <f t="shared" ref="I12:I30" si="1">D12+F12</f>
        <v>0</v>
      </c>
      <c r="J12" s="28"/>
      <c r="K12" s="28">
        <f t="shared" ref="K12:K15" si="2">E12+G12</f>
        <v>0</v>
      </c>
    </row>
    <row r="13" spans="1:13" ht="20.100000000000001" customHeight="1">
      <c r="A13" s="33">
        <f t="shared" si="0"/>
        <v>6</v>
      </c>
      <c r="B13" s="18"/>
      <c r="C13" s="18"/>
      <c r="D13" s="27"/>
      <c r="E13" s="27"/>
      <c r="F13" s="27"/>
      <c r="G13" s="27"/>
      <c r="H13" s="28"/>
      <c r="I13" s="28">
        <f t="shared" si="1"/>
        <v>0</v>
      </c>
      <c r="J13" s="28"/>
      <c r="K13" s="28">
        <f t="shared" si="2"/>
        <v>0</v>
      </c>
    </row>
    <row r="14" spans="1:13" ht="20.100000000000001" customHeight="1">
      <c r="A14" s="33">
        <f t="shared" si="0"/>
        <v>7</v>
      </c>
      <c r="B14" s="18"/>
      <c r="C14" s="18"/>
      <c r="D14" s="27"/>
      <c r="E14" s="27"/>
      <c r="F14" s="27"/>
      <c r="G14" s="27"/>
      <c r="H14" s="28"/>
      <c r="I14" s="28">
        <f t="shared" si="1"/>
        <v>0</v>
      </c>
      <c r="J14" s="28"/>
      <c r="K14" s="28">
        <f t="shared" si="2"/>
        <v>0</v>
      </c>
    </row>
    <row r="15" spans="1:13" ht="20.100000000000001" customHeight="1">
      <c r="A15" s="33">
        <f t="shared" si="0"/>
        <v>8</v>
      </c>
      <c r="B15" s="18"/>
      <c r="C15" s="18"/>
      <c r="D15" s="27"/>
      <c r="E15" s="27"/>
      <c r="F15" s="27"/>
      <c r="G15" s="27"/>
      <c r="H15" s="28"/>
      <c r="I15" s="28">
        <f t="shared" si="1"/>
        <v>0</v>
      </c>
      <c r="J15" s="28"/>
      <c r="K15" s="28">
        <f t="shared" si="2"/>
        <v>0</v>
      </c>
    </row>
    <row r="16" spans="1:13" ht="20.100000000000001" customHeight="1">
      <c r="A16" s="33">
        <f t="shared" si="0"/>
        <v>9</v>
      </c>
      <c r="B16" s="18"/>
      <c r="C16" s="18"/>
      <c r="D16" s="27"/>
      <c r="E16" s="27"/>
      <c r="F16" s="27"/>
      <c r="G16" s="27"/>
      <c r="H16" s="28"/>
      <c r="I16" s="28">
        <f t="shared" si="1"/>
        <v>0</v>
      </c>
      <c r="J16" s="28"/>
      <c r="K16" s="28">
        <f>E16+G16</f>
        <v>0</v>
      </c>
    </row>
    <row r="17" spans="1:11" ht="20.100000000000001" customHeight="1">
      <c r="A17" s="33">
        <f t="shared" si="0"/>
        <v>10</v>
      </c>
      <c r="B17" s="18"/>
      <c r="C17" s="18"/>
      <c r="D17" s="27"/>
      <c r="E17" s="27"/>
      <c r="F17" s="27"/>
      <c r="G17" s="27"/>
      <c r="H17" s="28"/>
      <c r="I17" s="28">
        <f t="shared" si="1"/>
        <v>0</v>
      </c>
      <c r="J17" s="28"/>
      <c r="K17" s="28">
        <f t="shared" ref="K17:K30" si="3">E17+G17</f>
        <v>0</v>
      </c>
    </row>
    <row r="18" spans="1:11" ht="20.100000000000001" customHeight="1">
      <c r="A18" s="33">
        <f t="shared" si="0"/>
        <v>11</v>
      </c>
      <c r="B18" s="18"/>
      <c r="C18" s="18"/>
      <c r="D18" s="27"/>
      <c r="E18" s="27"/>
      <c r="F18" s="27"/>
      <c r="G18" s="27"/>
      <c r="H18" s="28"/>
      <c r="I18" s="28">
        <f t="shared" si="1"/>
        <v>0</v>
      </c>
      <c r="J18" s="28"/>
      <c r="K18" s="28">
        <f t="shared" si="3"/>
        <v>0</v>
      </c>
    </row>
    <row r="19" spans="1:11" ht="20.100000000000001" customHeight="1">
      <c r="A19" s="33">
        <f t="shared" si="0"/>
        <v>12</v>
      </c>
      <c r="B19" s="18"/>
      <c r="C19" s="18"/>
      <c r="D19" s="27"/>
      <c r="E19" s="27"/>
      <c r="F19" s="27"/>
      <c r="G19" s="27"/>
      <c r="H19" s="28"/>
      <c r="I19" s="28">
        <f t="shared" si="1"/>
        <v>0</v>
      </c>
      <c r="J19" s="28"/>
      <c r="K19" s="28">
        <f t="shared" si="3"/>
        <v>0</v>
      </c>
    </row>
    <row r="20" spans="1:11" ht="20.100000000000001" customHeight="1">
      <c r="A20" s="33">
        <f t="shared" si="0"/>
        <v>13</v>
      </c>
      <c r="B20" s="18"/>
      <c r="C20" s="18"/>
      <c r="D20" s="27"/>
      <c r="E20" s="27"/>
      <c r="F20" s="27"/>
      <c r="G20" s="27"/>
      <c r="H20" s="28"/>
      <c r="I20" s="28">
        <f t="shared" si="1"/>
        <v>0</v>
      </c>
      <c r="J20" s="28"/>
      <c r="K20" s="28">
        <f t="shared" si="3"/>
        <v>0</v>
      </c>
    </row>
    <row r="21" spans="1:11" ht="20.100000000000001" customHeight="1">
      <c r="A21" s="33">
        <f t="shared" si="0"/>
        <v>14</v>
      </c>
      <c r="B21" s="18"/>
      <c r="C21" s="18"/>
      <c r="D21" s="27"/>
      <c r="E21" s="27"/>
      <c r="F21" s="27"/>
      <c r="G21" s="27"/>
      <c r="H21" s="28"/>
      <c r="I21" s="28">
        <f t="shared" si="1"/>
        <v>0</v>
      </c>
      <c r="J21" s="28"/>
      <c r="K21" s="28">
        <f t="shared" si="3"/>
        <v>0</v>
      </c>
    </row>
    <row r="22" spans="1:11" ht="20.100000000000001" customHeight="1">
      <c r="A22" s="33">
        <f t="shared" si="0"/>
        <v>15</v>
      </c>
      <c r="B22" s="18"/>
      <c r="C22" s="18"/>
      <c r="D22" s="27"/>
      <c r="E22" s="27"/>
      <c r="F22" s="27"/>
      <c r="G22" s="27"/>
      <c r="H22" s="28"/>
      <c r="I22" s="28">
        <f t="shared" si="1"/>
        <v>0</v>
      </c>
      <c r="J22" s="28"/>
      <c r="K22" s="28">
        <f t="shared" si="3"/>
        <v>0</v>
      </c>
    </row>
    <row r="23" spans="1:11" ht="20.100000000000001" customHeight="1">
      <c r="A23" s="33">
        <f t="shared" si="0"/>
        <v>16</v>
      </c>
      <c r="B23" s="18"/>
      <c r="C23" s="18"/>
      <c r="D23" s="27"/>
      <c r="E23" s="27"/>
      <c r="F23" s="27"/>
      <c r="G23" s="27"/>
      <c r="H23" s="28"/>
      <c r="I23" s="28">
        <f t="shared" si="1"/>
        <v>0</v>
      </c>
      <c r="J23" s="28"/>
      <c r="K23" s="28">
        <f t="shared" si="3"/>
        <v>0</v>
      </c>
    </row>
    <row r="24" spans="1:11" ht="20.100000000000001" customHeight="1">
      <c r="A24" s="33">
        <f t="shared" si="0"/>
        <v>17</v>
      </c>
      <c r="B24" s="18"/>
      <c r="C24" s="18"/>
      <c r="D24" s="27"/>
      <c r="E24" s="27"/>
      <c r="F24" s="27"/>
      <c r="G24" s="27"/>
      <c r="H24" s="28"/>
      <c r="I24" s="28">
        <f t="shared" si="1"/>
        <v>0</v>
      </c>
      <c r="J24" s="28"/>
      <c r="K24" s="28">
        <f t="shared" si="3"/>
        <v>0</v>
      </c>
    </row>
    <row r="25" spans="1:11" ht="20.100000000000001" customHeight="1">
      <c r="A25" s="33">
        <f t="shared" si="0"/>
        <v>18</v>
      </c>
      <c r="B25" s="18"/>
      <c r="C25" s="18"/>
      <c r="D25" s="27"/>
      <c r="E25" s="27"/>
      <c r="F25" s="27"/>
      <c r="G25" s="27"/>
      <c r="H25" s="28"/>
      <c r="I25" s="28">
        <f t="shared" si="1"/>
        <v>0</v>
      </c>
      <c r="J25" s="28"/>
      <c r="K25" s="28">
        <f t="shared" si="3"/>
        <v>0</v>
      </c>
    </row>
    <row r="26" spans="1:11" ht="20.100000000000001" customHeight="1">
      <c r="A26" s="33">
        <f t="shared" si="0"/>
        <v>19</v>
      </c>
      <c r="B26" s="18"/>
      <c r="C26" s="18"/>
      <c r="D26" s="27"/>
      <c r="E26" s="27"/>
      <c r="F26" s="27"/>
      <c r="G26" s="27"/>
      <c r="H26" s="28"/>
      <c r="I26" s="28">
        <f t="shared" si="1"/>
        <v>0</v>
      </c>
      <c r="J26" s="28"/>
      <c r="K26" s="28">
        <f t="shared" si="3"/>
        <v>0</v>
      </c>
    </row>
    <row r="27" spans="1:11" ht="20.100000000000001" customHeight="1">
      <c r="A27" s="33">
        <f t="shared" si="0"/>
        <v>20</v>
      </c>
      <c r="B27" s="18"/>
      <c r="C27" s="18"/>
      <c r="D27" s="27"/>
      <c r="E27" s="27"/>
      <c r="F27" s="27"/>
      <c r="G27" s="27"/>
      <c r="H27" s="28"/>
      <c r="I27" s="28">
        <f t="shared" si="1"/>
        <v>0</v>
      </c>
      <c r="J27" s="28"/>
      <c r="K27" s="28">
        <f t="shared" si="3"/>
        <v>0</v>
      </c>
    </row>
    <row r="28" spans="1:11" ht="20.100000000000001" customHeight="1">
      <c r="A28" s="33">
        <f t="shared" si="0"/>
        <v>21</v>
      </c>
      <c r="B28" s="18"/>
      <c r="C28" s="18"/>
      <c r="D28" s="27"/>
      <c r="E28" s="27"/>
      <c r="F28" s="27"/>
      <c r="G28" s="27"/>
      <c r="H28" s="28"/>
      <c r="I28" s="28">
        <f t="shared" si="1"/>
        <v>0</v>
      </c>
      <c r="J28" s="28"/>
      <c r="K28" s="28">
        <f t="shared" si="3"/>
        <v>0</v>
      </c>
    </row>
    <row r="29" spans="1:11" ht="20.100000000000001" customHeight="1">
      <c r="A29" s="33">
        <f t="shared" si="0"/>
        <v>22</v>
      </c>
      <c r="B29" s="18"/>
      <c r="C29" s="18"/>
      <c r="D29" s="27"/>
      <c r="E29" s="27"/>
      <c r="F29" s="27"/>
      <c r="G29" s="27"/>
      <c r="H29" s="28"/>
      <c r="I29" s="28">
        <f t="shared" si="1"/>
        <v>0</v>
      </c>
      <c r="J29" s="28"/>
      <c r="K29" s="28">
        <f t="shared" si="3"/>
        <v>0</v>
      </c>
    </row>
    <row r="30" spans="1:11" ht="20.100000000000001" customHeight="1">
      <c r="A30" s="33">
        <f t="shared" si="0"/>
        <v>23</v>
      </c>
      <c r="B30" s="18"/>
      <c r="C30" s="18"/>
      <c r="D30" s="27"/>
      <c r="E30" s="27"/>
      <c r="F30" s="27"/>
      <c r="G30" s="27"/>
      <c r="H30" s="28"/>
      <c r="I30" s="28">
        <f t="shared" si="1"/>
        <v>0</v>
      </c>
      <c r="J30" s="28"/>
      <c r="K30" s="28">
        <f t="shared" si="3"/>
        <v>0</v>
      </c>
    </row>
    <row r="31" spans="1:11" ht="20.100000000000001" customHeight="1">
      <c r="A31" s="33">
        <f t="shared" si="0"/>
        <v>24</v>
      </c>
      <c r="B31" s="18"/>
      <c r="C31" s="18"/>
      <c r="D31" s="34"/>
      <c r="E31" s="34"/>
      <c r="F31" s="34"/>
      <c r="G31" s="34"/>
      <c r="H31" s="35"/>
      <c r="I31" s="35">
        <f>D31+F31</f>
        <v>0</v>
      </c>
      <c r="J31" s="35"/>
      <c r="K31" s="35">
        <f>E31+G31</f>
        <v>0</v>
      </c>
    </row>
    <row r="32" spans="1:11" ht="20.100000000000001" customHeight="1">
      <c r="A32" s="33">
        <f t="shared" si="0"/>
        <v>25</v>
      </c>
      <c r="B32" s="18"/>
      <c r="C32" s="18"/>
      <c r="D32" s="34"/>
      <c r="E32" s="34"/>
      <c r="F32" s="34"/>
      <c r="G32" s="34"/>
      <c r="H32" s="35"/>
      <c r="I32" s="35">
        <f>D32+F32</f>
        <v>0</v>
      </c>
      <c r="J32" s="35"/>
      <c r="K32" s="35">
        <f>E32+G32</f>
        <v>0</v>
      </c>
    </row>
    <row r="33" spans="1:11" ht="20.100000000000001" customHeight="1">
      <c r="A33" s="22"/>
      <c r="B33" s="25"/>
      <c r="C33" s="36" t="s">
        <v>31</v>
      </c>
      <c r="D33" s="26">
        <f>SUBTOTAL(109,Tabela136789101112131415[4])</f>
        <v>0</v>
      </c>
      <c r="E33" s="26">
        <f>SUBTOTAL(109,Tabela136789101112131415[5])</f>
        <v>0</v>
      </c>
      <c r="F33" s="26">
        <f>SUBTOTAL(109,Tabela136789101112131415[6])</f>
        <v>0</v>
      </c>
      <c r="G33" s="26">
        <f>SUBTOTAL(109,Tabela136789101112131415[7])</f>
        <v>0</v>
      </c>
      <c r="H33" s="26">
        <f>SUBTOTAL(109,Tabela136789101112131415[8])</f>
        <v>0</v>
      </c>
      <c r="I33" s="26">
        <f>SUBTOTAL(109,Tabela136789101112131415[9])+D4+F4</f>
        <v>0</v>
      </c>
      <c r="J33" s="26">
        <f>SUBTOTAL(109,Tabela136789101112131415[10])</f>
        <v>0</v>
      </c>
      <c r="K33" s="26">
        <f>SUBTOTAL(109,Tabela136789101112131415[11])</f>
        <v>0</v>
      </c>
    </row>
    <row r="34" spans="1:11" ht="15">
      <c r="A34" s="1"/>
      <c r="B34" s="23"/>
      <c r="C34" s="24" t="s">
        <v>32</v>
      </c>
      <c r="D34" s="73">
        <f>D33-E33+D4</f>
        <v>0</v>
      </c>
      <c r="E34" s="73"/>
      <c r="F34" s="73">
        <f>F33-G33+F4</f>
        <v>0</v>
      </c>
      <c r="G34" s="73"/>
      <c r="H34" s="6"/>
      <c r="I34" s="6"/>
      <c r="J34" s="6"/>
      <c r="K34" s="6"/>
    </row>
    <row r="35" spans="1:11" ht="15">
      <c r="A35" s="1"/>
      <c r="B35" s="20"/>
      <c r="C35" s="19" t="s">
        <v>17</v>
      </c>
      <c r="D35" s="72">
        <f>F34+D34</f>
        <v>0</v>
      </c>
      <c r="E35" s="72"/>
      <c r="F35" s="72"/>
      <c r="G35" s="72"/>
      <c r="H35" s="5"/>
      <c r="I35" s="5"/>
      <c r="J35" s="5"/>
      <c r="K35" s="5"/>
    </row>
    <row r="36" spans="1:11" ht="15">
      <c r="A36" s="1"/>
      <c r="B36" s="12" t="str">
        <f>IF(C36=0,"Rozliczono całkowicie",IF(C36&gt;0,"NADPŁATA","NIEDOPŁATA"))</f>
        <v>Rozliczono całkowicie</v>
      </c>
      <c r="C36" s="11">
        <f>(I9+J33)-C3+H4</f>
        <v>0</v>
      </c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3" t="str">
        <f>IF(D9+F9=I9,"Odpis procentowy na dobro koła wprowadzono poprawnie","Odpis procentowy na dobro koła wprowadzono błędnie")</f>
        <v>Odpis procentowy na dobro koła wprowadzono poprawnie</v>
      </c>
      <c r="C37" s="14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5" t="str">
        <f>IF(AND(ISNUMBER(D4),ISNUMBER(F4)),"Wprowadzono poprzedni okres poprawnie","UWAGA !!! Nie wprowadzono poprzedniego okresu w kasie lub banku")</f>
        <v>Wprowadzono poprzedni okres poprawnie</v>
      </c>
      <c r="C38" s="16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22" t="s">
        <v>8</v>
      </c>
      <c r="C39" s="8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8"/>
      <c r="E40" s="7" t="s">
        <v>34</v>
      </c>
      <c r="F40" s="1"/>
      <c r="G40" s="1"/>
      <c r="H40" s="1"/>
      <c r="I40" s="7" t="s">
        <v>14</v>
      </c>
      <c r="J40" s="1"/>
      <c r="K40" s="7" t="s">
        <v>15</v>
      </c>
    </row>
    <row r="41" spans="1:11">
      <c r="A41" s="1"/>
      <c r="B41" s="21" t="s">
        <v>13</v>
      </c>
      <c r="C41" s="21"/>
      <c r="D41" s="1"/>
      <c r="F41" s="7"/>
      <c r="G41" s="7"/>
      <c r="I41" s="7"/>
      <c r="K41" s="7"/>
    </row>
    <row r="42" spans="1:11">
      <c r="A42" s="21"/>
      <c r="B42" s="21"/>
      <c r="C42" s="21"/>
      <c r="D42" s="1"/>
      <c r="E42" s="1"/>
      <c r="F42" s="1"/>
      <c r="G42" s="1"/>
      <c r="H42" s="1"/>
      <c r="I42" s="1"/>
      <c r="J42" s="1"/>
      <c r="K42" s="1"/>
    </row>
    <row r="43" spans="1:11">
      <c r="A43" s="21"/>
      <c r="B43" s="21"/>
      <c r="C43" s="2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 password="D9BE" sheet="1" objects="1" scenarios="1"/>
  <mergeCells count="20">
    <mergeCell ref="C1:K1"/>
    <mergeCell ref="C2:K2"/>
    <mergeCell ref="A3:A4"/>
    <mergeCell ref="B3:B4"/>
    <mergeCell ref="C3:C4"/>
    <mergeCell ref="D3:G3"/>
    <mergeCell ref="H3:K3"/>
    <mergeCell ref="D4:E4"/>
    <mergeCell ref="F4:G4"/>
    <mergeCell ref="H4:K4"/>
    <mergeCell ref="J5:K5"/>
    <mergeCell ref="D34:E34"/>
    <mergeCell ref="F34:G34"/>
    <mergeCell ref="D35:G35"/>
    <mergeCell ref="A5:A6"/>
    <mergeCell ref="B5:B6"/>
    <mergeCell ref="C5:C6"/>
    <mergeCell ref="D5:E5"/>
    <mergeCell ref="F5:G5"/>
    <mergeCell ref="H5:I5"/>
  </mergeCells>
  <conditionalFormatting sqref="B36:C37 C38">
    <cfRule type="containsText" dxfId="26" priority="13" operator="containsText" text="UWAGA">
      <formula>NOT(ISERROR(SEARCH("UWAGA",B36)))</formula>
    </cfRule>
  </conditionalFormatting>
  <conditionalFormatting sqref="B41 B36:C38">
    <cfRule type="containsText" dxfId="25" priority="12" operator="containsText" text="UWAGA">
      <formula>NOT(ISERROR(SEARCH("UWAGA",B36)))</formula>
    </cfRule>
  </conditionalFormatting>
  <conditionalFormatting sqref="C36:C38">
    <cfRule type="cellIs" dxfId="24" priority="9" operator="greaterThan">
      <formula>0</formula>
    </cfRule>
    <cfRule type="cellIs" dxfId="23" priority="10" operator="lessThan">
      <formula>0</formula>
    </cfRule>
    <cfRule type="cellIs" dxfId="22" priority="11" operator="equal">
      <formula>0</formula>
    </cfRule>
  </conditionalFormatting>
  <conditionalFormatting sqref="B41 B38 C38:C40">
    <cfRule type="containsText" dxfId="21" priority="8" operator="containsText" text="Wprowadzono poprzedni okres poprawnie">
      <formula>NOT(ISERROR(SEARCH("Wprowadzono poprzedni okres poprawnie",B38)))</formula>
    </cfRule>
  </conditionalFormatting>
  <conditionalFormatting sqref="B36:B37">
    <cfRule type="containsText" dxfId="20" priority="5" operator="containsText" text="NIEDOPŁATA">
      <formula>NOT(ISERROR(SEARCH("NIEDOPŁATA",B36)))</formula>
    </cfRule>
    <cfRule type="containsText" dxfId="19" priority="6" operator="containsText" text="NADPŁATA">
      <formula>NOT(ISERROR(SEARCH("NADPŁATA",B36)))</formula>
    </cfRule>
    <cfRule type="containsText" dxfId="18" priority="7" operator="containsText" text="Rozliczono całkowicie">
      <formula>NOT(ISERROR(SEARCH("Rozliczono całkowicie",B36)))</formula>
    </cfRule>
  </conditionalFormatting>
  <conditionalFormatting sqref="B37:C37">
    <cfRule type="containsText" dxfId="17" priority="3" operator="containsText" text="Odpis procentowy na dobro koła wprowadzono błędnie">
      <formula>NOT(ISERROR(SEARCH("Odpis procentowy na dobro koła wprowadzono błędnie",B37)))</formula>
    </cfRule>
    <cfRule type="containsText" dxfId="16" priority="4" operator="containsText" text="Odpis procentowy na dobro koła wprowadzono poprawnie">
      <formula>NOT(ISERROR(SEARCH("Odpis procentowy na dobro koła wprowadzono poprawnie",B37)))</formula>
    </cfRule>
  </conditionalFormatting>
  <conditionalFormatting sqref="C38">
    <cfRule type="containsText" dxfId="15" priority="1" operator="containsText" text="UWAGA !!! Nie wprowadzono poprzedniego okresu w kasie lub banku">
      <formula>NOT(ISERROR(SEARCH("UWAGA !!! Nie wprowadzono poprzedniego okresu w kasie lub banku",C38)))</formula>
    </cfRule>
    <cfRule type="containsText" dxfId="14" priority="2" operator="containsText" text="Wprowadzono poprzedni okres poprawnie">
      <formula>NOT(ISERROR(SEARCH("Wprowadzono poprzedni okres poprawnie",C38)))</formula>
    </cfRule>
  </conditionalFormatting>
  <pageMargins left="0.59055118110236227" right="0.15748031496062992" top="0.31496062992125984" bottom="0.31496062992125984" header="0.31496062992125984" footer="0.31496062992125984"/>
  <pageSetup paperSize="9" scale="66" fitToHeight="100" orientation="landscape" r:id="rId1"/>
  <headerFooter>
    <oddHeader>&amp;L.&amp;R&amp;8OM PZW 2018 v1.0</oddHeader>
    <oddFooter>&amp;RStrona &amp;P z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7" zoomScaleNormal="100" zoomScaleSheetLayoutView="78" workbookViewId="0">
      <selection activeCell="B22" sqref="B22"/>
    </sheetView>
  </sheetViews>
  <sheetFormatPr defaultRowHeight="14.25"/>
  <cols>
    <col min="1" max="1" width="3.75" customWidth="1"/>
    <col min="2" max="2" width="69.625" customWidth="1"/>
    <col min="3" max="3" width="20.75" customWidth="1"/>
    <col min="4" max="10" width="12" customWidth="1"/>
    <col min="11" max="11" width="15.75" customWidth="1"/>
  </cols>
  <sheetData>
    <row r="1" spans="1:13" ht="27.75" customHeight="1">
      <c r="C1" s="50" t="s">
        <v>49</v>
      </c>
      <c r="D1" s="50"/>
      <c r="E1" s="50"/>
      <c r="F1" s="50"/>
      <c r="G1" s="50"/>
      <c r="H1" s="50"/>
      <c r="I1" s="50"/>
      <c r="J1" s="50"/>
      <c r="K1" s="50"/>
    </row>
    <row r="2" spans="1:13" ht="35.25" customHeight="1" thickBot="1">
      <c r="A2" s="7"/>
      <c r="B2" s="9" t="s">
        <v>0</v>
      </c>
      <c r="C2" s="51" t="s">
        <v>62</v>
      </c>
      <c r="D2" s="51"/>
      <c r="E2" s="51"/>
      <c r="F2" s="51"/>
      <c r="G2" s="51"/>
      <c r="H2" s="51"/>
      <c r="I2" s="51"/>
      <c r="J2" s="51"/>
      <c r="K2" s="51"/>
    </row>
    <row r="3" spans="1:13" ht="15.75" thickBot="1">
      <c r="A3" s="60"/>
      <c r="B3" s="54" t="s">
        <v>37</v>
      </c>
      <c r="C3" s="52"/>
      <c r="D3" s="64" t="s">
        <v>11</v>
      </c>
      <c r="E3" s="65"/>
      <c r="F3" s="65"/>
      <c r="G3" s="66"/>
      <c r="H3" s="78" t="s">
        <v>16</v>
      </c>
      <c r="I3" s="79"/>
      <c r="J3" s="79"/>
      <c r="K3" s="80"/>
    </row>
    <row r="4" spans="1:13" ht="20.100000000000001" customHeight="1" thickBot="1">
      <c r="A4" s="61"/>
      <c r="B4" s="55"/>
      <c r="C4" s="53"/>
      <c r="D4" s="84">
        <f>styczeń!D34</f>
        <v>0</v>
      </c>
      <c r="E4" s="85"/>
      <c r="F4" s="85">
        <f>styczeń!F34</f>
        <v>0</v>
      </c>
      <c r="G4" s="86"/>
      <c r="H4" s="81">
        <f>styczeń!C36</f>
        <v>0</v>
      </c>
      <c r="I4" s="82"/>
      <c r="J4" s="82"/>
      <c r="K4" s="83"/>
      <c r="L4" s="2"/>
      <c r="M4" s="2"/>
    </row>
    <row r="5" spans="1:13">
      <c r="A5" s="67" t="s">
        <v>4</v>
      </c>
      <c r="B5" s="56" t="s">
        <v>35</v>
      </c>
      <c r="C5" s="58" t="s">
        <v>19</v>
      </c>
      <c r="D5" s="62" t="s">
        <v>2</v>
      </c>
      <c r="E5" s="63"/>
      <c r="F5" s="62" t="s">
        <v>3</v>
      </c>
      <c r="G5" s="63"/>
      <c r="H5" s="74" t="s">
        <v>7</v>
      </c>
      <c r="I5" s="75"/>
      <c r="J5" s="76" t="s">
        <v>1</v>
      </c>
      <c r="K5" s="77"/>
    </row>
    <row r="6" spans="1:13" ht="36.75" thickBot="1">
      <c r="A6" s="68"/>
      <c r="B6" s="57"/>
      <c r="C6" s="59"/>
      <c r="D6" s="39" t="s">
        <v>7</v>
      </c>
      <c r="E6" s="40" t="s">
        <v>1</v>
      </c>
      <c r="F6" s="39" t="s">
        <v>7</v>
      </c>
      <c r="G6" s="40" t="s">
        <v>1</v>
      </c>
      <c r="H6" s="41" t="s">
        <v>10</v>
      </c>
      <c r="I6" s="42" t="s">
        <v>5</v>
      </c>
      <c r="J6" s="42" t="s">
        <v>33</v>
      </c>
      <c r="K6" s="40" t="s">
        <v>6</v>
      </c>
    </row>
    <row r="7" spans="1:13" ht="20.100000000000001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24</v>
      </c>
      <c r="F7" s="38" t="s">
        <v>25</v>
      </c>
      <c r="G7" s="38" t="s">
        <v>26</v>
      </c>
      <c r="H7" s="38" t="s">
        <v>27</v>
      </c>
      <c r="I7" s="38" t="s">
        <v>28</v>
      </c>
      <c r="J7" s="38" t="s">
        <v>29</v>
      </c>
      <c r="K7" s="43" t="s">
        <v>30</v>
      </c>
      <c r="L7" s="2"/>
      <c r="M7" s="2"/>
    </row>
    <row r="8" spans="1:13" s="4" customFormat="1" ht="20.100000000000001" customHeight="1">
      <c r="A8" s="29">
        <v>1</v>
      </c>
      <c r="B8" s="17" t="s">
        <v>9</v>
      </c>
      <c r="C8" s="17"/>
      <c r="D8" s="30">
        <f>IF(D9&gt;0,C3-D9,0)</f>
        <v>0</v>
      </c>
      <c r="E8" s="30"/>
      <c r="F8" s="31">
        <f>IF(F9&gt;=0,C3-F9,0)</f>
        <v>0</v>
      </c>
      <c r="G8" s="30"/>
      <c r="H8" s="10">
        <f>D8+F8</f>
        <v>0</v>
      </c>
      <c r="I8" s="10">
        <f>D8+F8</f>
        <v>0</v>
      </c>
      <c r="J8" s="10"/>
      <c r="K8" s="10"/>
    </row>
    <row r="9" spans="1:13" s="4" customFormat="1" ht="20.100000000000001" customHeight="1">
      <c r="A9" s="29">
        <f>A8+1</f>
        <v>2</v>
      </c>
      <c r="B9" s="17" t="s">
        <v>12</v>
      </c>
      <c r="C9" s="17"/>
      <c r="D9" s="49"/>
      <c r="E9" s="32"/>
      <c r="F9" s="27"/>
      <c r="G9" s="32"/>
      <c r="H9" s="10"/>
      <c r="I9" s="10">
        <f>C3-(D8+F8)</f>
        <v>0</v>
      </c>
      <c r="J9" s="10"/>
      <c r="K9" s="10"/>
    </row>
    <row r="10" spans="1:13" s="4" customFormat="1" ht="20.100000000000001" customHeight="1">
      <c r="A10" s="29">
        <f t="shared" ref="A10:A32" si="0">A9+1</f>
        <v>3</v>
      </c>
      <c r="B10" s="17" t="s">
        <v>36</v>
      </c>
      <c r="C10" s="18"/>
      <c r="D10" s="32"/>
      <c r="E10" s="27"/>
      <c r="F10" s="32"/>
      <c r="G10" s="27"/>
      <c r="H10" s="10"/>
      <c r="I10" s="10"/>
      <c r="J10" s="10">
        <f>E10+G10</f>
        <v>0</v>
      </c>
      <c r="K10" s="10">
        <f>E10+G10</f>
        <v>0</v>
      </c>
    </row>
    <row r="11" spans="1:13" ht="20.100000000000001" customHeight="1">
      <c r="A11" s="33">
        <f t="shared" si="0"/>
        <v>4</v>
      </c>
      <c r="B11" s="18"/>
      <c r="C11" s="18"/>
      <c r="D11" s="27"/>
      <c r="E11" s="27"/>
      <c r="F11" s="27"/>
      <c r="G11" s="27"/>
      <c r="H11" s="28"/>
      <c r="I11" s="28">
        <f>D11+F11</f>
        <v>0</v>
      </c>
      <c r="J11" s="28"/>
      <c r="K11" s="28">
        <f>E11+G11</f>
        <v>0</v>
      </c>
    </row>
    <row r="12" spans="1:13" ht="20.100000000000001" customHeight="1">
      <c r="A12" s="33">
        <f t="shared" si="0"/>
        <v>5</v>
      </c>
      <c r="B12" s="18"/>
      <c r="C12" s="18"/>
      <c r="D12" s="27"/>
      <c r="E12" s="27"/>
      <c r="F12" s="27"/>
      <c r="G12" s="27"/>
      <c r="H12" s="28"/>
      <c r="I12" s="28">
        <f>D12+F12</f>
        <v>0</v>
      </c>
      <c r="J12" s="28"/>
      <c r="K12" s="28">
        <f>E12+G12</f>
        <v>0</v>
      </c>
    </row>
    <row r="13" spans="1:13" ht="20.100000000000001" customHeight="1">
      <c r="A13" s="33">
        <f t="shared" si="0"/>
        <v>6</v>
      </c>
      <c r="B13" s="18"/>
      <c r="C13" s="18"/>
      <c r="D13" s="27"/>
      <c r="E13" s="27"/>
      <c r="F13" s="27"/>
      <c r="G13" s="27"/>
      <c r="H13" s="28"/>
      <c r="I13" s="28">
        <f t="shared" ref="I13:I30" si="1">D13+F13</f>
        <v>0</v>
      </c>
      <c r="J13" s="28"/>
      <c r="K13" s="28">
        <f t="shared" ref="K13:K15" si="2">E13+G13</f>
        <v>0</v>
      </c>
    </row>
    <row r="14" spans="1:13" ht="20.100000000000001" customHeight="1">
      <c r="A14" s="33">
        <f t="shared" si="0"/>
        <v>7</v>
      </c>
      <c r="B14" s="18"/>
      <c r="C14" s="18"/>
      <c r="D14" s="27"/>
      <c r="E14" s="27"/>
      <c r="F14" s="27"/>
      <c r="G14" s="27"/>
      <c r="H14" s="28"/>
      <c r="I14" s="28">
        <f t="shared" si="1"/>
        <v>0</v>
      </c>
      <c r="J14" s="28"/>
      <c r="K14" s="28">
        <f t="shared" si="2"/>
        <v>0</v>
      </c>
    </row>
    <row r="15" spans="1:13" ht="20.100000000000001" customHeight="1">
      <c r="A15" s="33">
        <f t="shared" si="0"/>
        <v>8</v>
      </c>
      <c r="B15" s="18"/>
      <c r="C15" s="18"/>
      <c r="D15" s="27"/>
      <c r="E15" s="27"/>
      <c r="F15" s="27"/>
      <c r="G15" s="27"/>
      <c r="H15" s="28"/>
      <c r="I15" s="28">
        <f t="shared" si="1"/>
        <v>0</v>
      </c>
      <c r="J15" s="28"/>
      <c r="K15" s="28">
        <f t="shared" si="2"/>
        <v>0</v>
      </c>
    </row>
    <row r="16" spans="1:13" ht="20.100000000000001" customHeight="1">
      <c r="A16" s="33">
        <f t="shared" si="0"/>
        <v>9</v>
      </c>
      <c r="B16" s="18"/>
      <c r="C16" s="18"/>
      <c r="D16" s="27"/>
      <c r="E16" s="27"/>
      <c r="F16" s="27"/>
      <c r="G16" s="27"/>
      <c r="H16" s="28"/>
      <c r="I16" s="28">
        <f t="shared" si="1"/>
        <v>0</v>
      </c>
      <c r="J16" s="28"/>
      <c r="K16" s="28">
        <f>E16+G16</f>
        <v>0</v>
      </c>
    </row>
    <row r="17" spans="1:11" ht="20.100000000000001" customHeight="1">
      <c r="A17" s="33">
        <f t="shared" si="0"/>
        <v>10</v>
      </c>
      <c r="B17" s="18"/>
      <c r="C17" s="18"/>
      <c r="D17" s="27"/>
      <c r="E17" s="27"/>
      <c r="F17" s="27"/>
      <c r="G17" s="27"/>
      <c r="H17" s="28"/>
      <c r="I17" s="28">
        <f t="shared" si="1"/>
        <v>0</v>
      </c>
      <c r="J17" s="28"/>
      <c r="K17" s="28">
        <f t="shared" ref="K17:K30" si="3">E17+G17</f>
        <v>0</v>
      </c>
    </row>
    <row r="18" spans="1:11" ht="20.100000000000001" customHeight="1">
      <c r="A18" s="33">
        <f t="shared" si="0"/>
        <v>11</v>
      </c>
      <c r="B18" s="18"/>
      <c r="C18" s="18"/>
      <c r="D18" s="27"/>
      <c r="E18" s="27"/>
      <c r="F18" s="27"/>
      <c r="G18" s="27"/>
      <c r="H18" s="28"/>
      <c r="I18" s="28">
        <f t="shared" si="1"/>
        <v>0</v>
      </c>
      <c r="J18" s="28"/>
      <c r="K18" s="28">
        <f t="shared" si="3"/>
        <v>0</v>
      </c>
    </row>
    <row r="19" spans="1:11" ht="20.100000000000001" customHeight="1">
      <c r="A19" s="33">
        <f t="shared" si="0"/>
        <v>12</v>
      </c>
      <c r="B19" s="18"/>
      <c r="C19" s="18"/>
      <c r="D19" s="27"/>
      <c r="E19" s="27"/>
      <c r="F19" s="27"/>
      <c r="G19" s="27"/>
      <c r="H19" s="28"/>
      <c r="I19" s="28">
        <f t="shared" si="1"/>
        <v>0</v>
      </c>
      <c r="J19" s="28"/>
      <c r="K19" s="28">
        <f t="shared" si="3"/>
        <v>0</v>
      </c>
    </row>
    <row r="20" spans="1:11" ht="20.100000000000001" customHeight="1">
      <c r="A20" s="33">
        <f t="shared" si="0"/>
        <v>13</v>
      </c>
      <c r="B20" s="18"/>
      <c r="C20" s="18"/>
      <c r="D20" s="27"/>
      <c r="E20" s="27"/>
      <c r="F20" s="27"/>
      <c r="G20" s="27"/>
      <c r="H20" s="28"/>
      <c r="I20" s="28">
        <f t="shared" si="1"/>
        <v>0</v>
      </c>
      <c r="J20" s="28"/>
      <c r="K20" s="28">
        <f t="shared" si="3"/>
        <v>0</v>
      </c>
    </row>
    <row r="21" spans="1:11" ht="20.100000000000001" customHeight="1">
      <c r="A21" s="33">
        <f t="shared" si="0"/>
        <v>14</v>
      </c>
      <c r="B21" s="18"/>
      <c r="C21" s="18"/>
      <c r="D21" s="27"/>
      <c r="E21" s="27"/>
      <c r="F21" s="27"/>
      <c r="G21" s="27"/>
      <c r="H21" s="28"/>
      <c r="I21" s="28">
        <f t="shared" si="1"/>
        <v>0</v>
      </c>
      <c r="J21" s="28"/>
      <c r="K21" s="28">
        <f t="shared" si="3"/>
        <v>0</v>
      </c>
    </row>
    <row r="22" spans="1:11" ht="20.100000000000001" customHeight="1">
      <c r="A22" s="33">
        <f t="shared" si="0"/>
        <v>15</v>
      </c>
      <c r="B22" s="18"/>
      <c r="C22" s="18"/>
      <c r="D22" s="27"/>
      <c r="E22" s="27"/>
      <c r="F22" s="27"/>
      <c r="G22" s="27"/>
      <c r="H22" s="28"/>
      <c r="I22" s="28">
        <f t="shared" si="1"/>
        <v>0</v>
      </c>
      <c r="J22" s="28"/>
      <c r="K22" s="28">
        <f t="shared" si="3"/>
        <v>0</v>
      </c>
    </row>
    <row r="23" spans="1:11" ht="20.100000000000001" customHeight="1">
      <c r="A23" s="33">
        <f t="shared" si="0"/>
        <v>16</v>
      </c>
      <c r="B23" s="18"/>
      <c r="C23" s="18"/>
      <c r="D23" s="27"/>
      <c r="E23" s="27"/>
      <c r="F23" s="27"/>
      <c r="G23" s="27"/>
      <c r="H23" s="28"/>
      <c r="I23" s="28">
        <f t="shared" si="1"/>
        <v>0</v>
      </c>
      <c r="J23" s="28"/>
      <c r="K23" s="28">
        <f t="shared" si="3"/>
        <v>0</v>
      </c>
    </row>
    <row r="24" spans="1:11" ht="20.100000000000001" customHeight="1">
      <c r="A24" s="33">
        <f t="shared" si="0"/>
        <v>17</v>
      </c>
      <c r="B24" s="18"/>
      <c r="C24" s="18"/>
      <c r="D24" s="27"/>
      <c r="E24" s="27"/>
      <c r="F24" s="27"/>
      <c r="G24" s="27"/>
      <c r="H24" s="28"/>
      <c r="I24" s="28">
        <f t="shared" si="1"/>
        <v>0</v>
      </c>
      <c r="J24" s="28"/>
      <c r="K24" s="28">
        <f t="shared" si="3"/>
        <v>0</v>
      </c>
    </row>
    <row r="25" spans="1:11" ht="20.100000000000001" customHeight="1">
      <c r="A25" s="33">
        <f t="shared" si="0"/>
        <v>18</v>
      </c>
      <c r="B25" s="18"/>
      <c r="C25" s="18"/>
      <c r="D25" s="27"/>
      <c r="E25" s="27"/>
      <c r="F25" s="27"/>
      <c r="G25" s="27"/>
      <c r="H25" s="28"/>
      <c r="I25" s="28">
        <f t="shared" si="1"/>
        <v>0</v>
      </c>
      <c r="J25" s="28"/>
      <c r="K25" s="28">
        <f t="shared" si="3"/>
        <v>0</v>
      </c>
    </row>
    <row r="26" spans="1:11" ht="20.100000000000001" customHeight="1">
      <c r="A26" s="33">
        <f t="shared" si="0"/>
        <v>19</v>
      </c>
      <c r="B26" s="18"/>
      <c r="C26" s="18"/>
      <c r="D26" s="27"/>
      <c r="E26" s="27"/>
      <c r="F26" s="27"/>
      <c r="G26" s="27"/>
      <c r="H26" s="28"/>
      <c r="I26" s="28">
        <f t="shared" si="1"/>
        <v>0</v>
      </c>
      <c r="J26" s="28"/>
      <c r="K26" s="28">
        <f t="shared" si="3"/>
        <v>0</v>
      </c>
    </row>
    <row r="27" spans="1:11" ht="20.100000000000001" customHeight="1">
      <c r="A27" s="33">
        <f t="shared" si="0"/>
        <v>20</v>
      </c>
      <c r="B27" s="18"/>
      <c r="C27" s="18"/>
      <c r="D27" s="27"/>
      <c r="E27" s="27"/>
      <c r="F27" s="27"/>
      <c r="G27" s="27"/>
      <c r="H27" s="28"/>
      <c r="I27" s="28">
        <f t="shared" si="1"/>
        <v>0</v>
      </c>
      <c r="J27" s="28"/>
      <c r="K27" s="28">
        <f t="shared" si="3"/>
        <v>0</v>
      </c>
    </row>
    <row r="28" spans="1:11" ht="20.100000000000001" customHeight="1">
      <c r="A28" s="33">
        <f t="shared" si="0"/>
        <v>21</v>
      </c>
      <c r="B28" s="18"/>
      <c r="C28" s="18"/>
      <c r="D28" s="27"/>
      <c r="E28" s="27"/>
      <c r="F28" s="27"/>
      <c r="G28" s="27"/>
      <c r="H28" s="28"/>
      <c r="I28" s="28">
        <f t="shared" si="1"/>
        <v>0</v>
      </c>
      <c r="J28" s="28"/>
      <c r="K28" s="28">
        <f t="shared" si="3"/>
        <v>0</v>
      </c>
    </row>
    <row r="29" spans="1:11" ht="20.100000000000001" customHeight="1">
      <c r="A29" s="33">
        <f t="shared" si="0"/>
        <v>22</v>
      </c>
      <c r="B29" s="18"/>
      <c r="C29" s="18"/>
      <c r="D29" s="27"/>
      <c r="E29" s="27"/>
      <c r="F29" s="27"/>
      <c r="G29" s="27"/>
      <c r="H29" s="28"/>
      <c r="I29" s="28">
        <f t="shared" si="1"/>
        <v>0</v>
      </c>
      <c r="J29" s="28"/>
      <c r="K29" s="28">
        <f t="shared" si="3"/>
        <v>0</v>
      </c>
    </row>
    <row r="30" spans="1:11" ht="20.100000000000001" customHeight="1">
      <c r="A30" s="33">
        <f t="shared" si="0"/>
        <v>23</v>
      </c>
      <c r="B30" s="18"/>
      <c r="C30" s="18"/>
      <c r="D30" s="27"/>
      <c r="E30" s="27"/>
      <c r="F30" s="27"/>
      <c r="G30" s="27"/>
      <c r="H30" s="28"/>
      <c r="I30" s="28">
        <f t="shared" si="1"/>
        <v>0</v>
      </c>
      <c r="J30" s="28"/>
      <c r="K30" s="28">
        <f t="shared" si="3"/>
        <v>0</v>
      </c>
    </row>
    <row r="31" spans="1:11" ht="20.100000000000001" customHeight="1">
      <c r="A31" s="33">
        <f t="shared" si="0"/>
        <v>24</v>
      </c>
      <c r="B31" s="18"/>
      <c r="C31" s="18"/>
      <c r="D31" s="34"/>
      <c r="E31" s="34"/>
      <c r="F31" s="34"/>
      <c r="G31" s="34"/>
      <c r="H31" s="35"/>
      <c r="I31" s="35">
        <f>D31+F31</f>
        <v>0</v>
      </c>
      <c r="J31" s="35"/>
      <c r="K31" s="35">
        <f>E31+G31</f>
        <v>0</v>
      </c>
    </row>
    <row r="32" spans="1:11" ht="20.100000000000001" customHeight="1">
      <c r="A32" s="33">
        <f t="shared" si="0"/>
        <v>25</v>
      </c>
      <c r="B32" s="18"/>
      <c r="C32" s="18"/>
      <c r="D32" s="34"/>
      <c r="E32" s="34"/>
      <c r="F32" s="34"/>
      <c r="G32" s="34"/>
      <c r="H32" s="35"/>
      <c r="I32" s="35">
        <f>D32+F32</f>
        <v>0</v>
      </c>
      <c r="J32" s="35"/>
      <c r="K32" s="35">
        <f>E32+G32</f>
        <v>0</v>
      </c>
    </row>
    <row r="33" spans="1:11" ht="20.100000000000001" customHeight="1">
      <c r="A33" s="22"/>
      <c r="B33" s="25"/>
      <c r="C33" s="36" t="s">
        <v>31</v>
      </c>
      <c r="D33" s="26">
        <f>SUBTOTAL(109,Tabela13[4])</f>
        <v>0</v>
      </c>
      <c r="E33" s="26">
        <f>SUBTOTAL(109,Tabela13[5])</f>
        <v>0</v>
      </c>
      <c r="F33" s="26">
        <f>SUBTOTAL(109,Tabela13[6])</f>
        <v>0</v>
      </c>
      <c r="G33" s="26">
        <f>SUBTOTAL(109,Tabela13[7])</f>
        <v>0</v>
      </c>
      <c r="H33" s="26">
        <f>SUBTOTAL(109,Tabela13[8])</f>
        <v>0</v>
      </c>
      <c r="I33" s="26">
        <f>SUBTOTAL(109,Tabela13[9])+D4+F4</f>
        <v>0</v>
      </c>
      <c r="J33" s="26">
        <f>SUBTOTAL(109,Tabela13[10])</f>
        <v>0</v>
      </c>
      <c r="K33" s="26">
        <f>SUBTOTAL(109,Tabela13[11])</f>
        <v>0</v>
      </c>
    </row>
    <row r="34" spans="1:11" ht="15">
      <c r="A34" s="1"/>
      <c r="B34" s="23"/>
      <c r="C34" s="24" t="s">
        <v>32</v>
      </c>
      <c r="D34" s="73">
        <f>D33-E33+D4</f>
        <v>0</v>
      </c>
      <c r="E34" s="73"/>
      <c r="F34" s="73">
        <f>F33-G33+F4</f>
        <v>0</v>
      </c>
      <c r="G34" s="73"/>
      <c r="H34" s="6"/>
      <c r="I34" s="6"/>
      <c r="J34" s="6"/>
      <c r="K34" s="6"/>
    </row>
    <row r="35" spans="1:11" ht="15">
      <c r="A35" s="1"/>
      <c r="B35" s="20"/>
      <c r="C35" s="19" t="s">
        <v>17</v>
      </c>
      <c r="D35" s="72">
        <f>F34+D34</f>
        <v>0</v>
      </c>
      <c r="E35" s="72"/>
      <c r="F35" s="72"/>
      <c r="G35" s="72"/>
      <c r="H35" s="5"/>
      <c r="I35" s="5"/>
      <c r="J35" s="5"/>
      <c r="K35" s="5"/>
    </row>
    <row r="36" spans="1:11" ht="15">
      <c r="A36" s="1"/>
      <c r="B36" s="12" t="str">
        <f>IF(C36=0,"Rozliczono całkowicie",IF(C36&gt;0,"NADPŁATA","NIEDOPŁATA"))</f>
        <v>Rozliczono całkowicie</v>
      </c>
      <c r="C36" s="11">
        <f>(I9+J33)-C3+H4</f>
        <v>0</v>
      </c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3" t="str">
        <f>IF(D9+F9=I9,"Odpis procentowy na dobro koła wprowadzono poprawnie","Odpis procentowy na dobro koła wprowadzono błędnie")</f>
        <v>Odpis procentowy na dobro koła wprowadzono poprawnie</v>
      </c>
      <c r="C37" s="14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5" t="str">
        <f>IF(AND(ISNUMBER(D4),ISNUMBER(F4)),"Wprowadzono poprzedni okres poprawnie","UWAGA !!! Nie wprowadzono poprzedniego okresu w kasie lub banku")</f>
        <v>Wprowadzono poprzedni okres poprawnie</v>
      </c>
      <c r="C38" s="16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22" t="s">
        <v>8</v>
      </c>
      <c r="C39" s="8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8"/>
      <c r="E40" s="7" t="s">
        <v>34</v>
      </c>
      <c r="F40" s="1"/>
      <c r="G40" s="1"/>
      <c r="H40" s="1"/>
      <c r="I40" s="7" t="s">
        <v>14</v>
      </c>
      <c r="J40" s="1"/>
      <c r="K40" s="7" t="s">
        <v>15</v>
      </c>
    </row>
    <row r="41" spans="1:11">
      <c r="A41" s="1"/>
      <c r="B41" s="21" t="s">
        <v>13</v>
      </c>
      <c r="C41" s="21"/>
      <c r="D41" s="1"/>
      <c r="F41" s="7"/>
      <c r="G41" s="7"/>
      <c r="I41" s="7"/>
      <c r="K41" s="7"/>
    </row>
    <row r="42" spans="1:11">
      <c r="A42" s="21"/>
      <c r="B42" s="21"/>
      <c r="C42" s="21"/>
      <c r="D42" s="1"/>
      <c r="E42" s="1"/>
      <c r="F42" s="1"/>
      <c r="G42" s="1"/>
      <c r="H42" s="1"/>
      <c r="I42" s="1"/>
      <c r="J42" s="1"/>
      <c r="K42" s="1"/>
    </row>
    <row r="43" spans="1:11">
      <c r="A43" s="21"/>
      <c r="B43" s="21"/>
      <c r="C43" s="2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 password="D9BE" sheet="1" objects="1" scenarios="1"/>
  <mergeCells count="20">
    <mergeCell ref="C1:K1"/>
    <mergeCell ref="C2:K2"/>
    <mergeCell ref="A3:A4"/>
    <mergeCell ref="B3:B4"/>
    <mergeCell ref="C3:C4"/>
    <mergeCell ref="D3:G3"/>
    <mergeCell ref="D4:E4"/>
    <mergeCell ref="F4:G4"/>
    <mergeCell ref="A5:A6"/>
    <mergeCell ref="B5:B6"/>
    <mergeCell ref="C5:C6"/>
    <mergeCell ref="D5:E5"/>
    <mergeCell ref="F5:G5"/>
    <mergeCell ref="J5:K5"/>
    <mergeCell ref="D34:E34"/>
    <mergeCell ref="F34:G34"/>
    <mergeCell ref="D35:G35"/>
    <mergeCell ref="H3:K3"/>
    <mergeCell ref="H4:K4"/>
    <mergeCell ref="H5:I5"/>
  </mergeCells>
  <conditionalFormatting sqref="B36:C37 C38">
    <cfRule type="containsText" dxfId="296" priority="13" operator="containsText" text="UWAGA">
      <formula>NOT(ISERROR(SEARCH("UWAGA",B36)))</formula>
    </cfRule>
  </conditionalFormatting>
  <conditionalFormatting sqref="B41 B36:C38">
    <cfRule type="containsText" dxfId="295" priority="12" operator="containsText" text="UWAGA">
      <formula>NOT(ISERROR(SEARCH("UWAGA",B36)))</formula>
    </cfRule>
  </conditionalFormatting>
  <conditionalFormatting sqref="C36:C38">
    <cfRule type="cellIs" dxfId="294" priority="9" operator="greaterThan">
      <formula>0</formula>
    </cfRule>
    <cfRule type="cellIs" dxfId="293" priority="10" operator="lessThan">
      <formula>0</formula>
    </cfRule>
    <cfRule type="cellIs" dxfId="292" priority="11" operator="equal">
      <formula>0</formula>
    </cfRule>
  </conditionalFormatting>
  <conditionalFormatting sqref="B41 B38 C38:C40">
    <cfRule type="containsText" dxfId="291" priority="8" operator="containsText" text="Wprowadzono poprzedni okres poprawnie">
      <formula>NOT(ISERROR(SEARCH("Wprowadzono poprzedni okres poprawnie",B38)))</formula>
    </cfRule>
  </conditionalFormatting>
  <conditionalFormatting sqref="B36:B37">
    <cfRule type="containsText" dxfId="290" priority="5" operator="containsText" text="NIEDOPŁATA">
      <formula>NOT(ISERROR(SEARCH("NIEDOPŁATA",B36)))</formula>
    </cfRule>
    <cfRule type="containsText" dxfId="289" priority="6" operator="containsText" text="NADPŁATA">
      <formula>NOT(ISERROR(SEARCH("NADPŁATA",B36)))</formula>
    </cfRule>
    <cfRule type="containsText" dxfId="288" priority="7" operator="containsText" text="Rozliczono całkowicie">
      <formula>NOT(ISERROR(SEARCH("Rozliczono całkowicie",B36)))</formula>
    </cfRule>
  </conditionalFormatting>
  <conditionalFormatting sqref="B37:C37">
    <cfRule type="containsText" dxfId="287" priority="3" operator="containsText" text="Odpis procentowy na dobro koła wprowadzono błędnie">
      <formula>NOT(ISERROR(SEARCH("Odpis procentowy na dobro koła wprowadzono błędnie",B37)))</formula>
    </cfRule>
    <cfRule type="containsText" dxfId="286" priority="4" operator="containsText" text="Odpis procentowy na dobro koła wprowadzono poprawnie">
      <formula>NOT(ISERROR(SEARCH("Odpis procentowy na dobro koła wprowadzono poprawnie",B37)))</formula>
    </cfRule>
  </conditionalFormatting>
  <conditionalFormatting sqref="C38">
    <cfRule type="containsText" dxfId="285" priority="1" operator="containsText" text="UWAGA !!! Nie wprowadzono poprzedniego okresu w kasie lub banku">
      <formula>NOT(ISERROR(SEARCH("UWAGA !!! Nie wprowadzono poprzedniego okresu w kasie lub banku",C38)))</formula>
    </cfRule>
    <cfRule type="containsText" dxfId="284" priority="2" operator="containsText" text="Wprowadzono poprzedni okres poprawnie">
      <formula>NOT(ISERROR(SEARCH("Wprowadzono poprzedni okres poprawnie",C38)))</formula>
    </cfRule>
  </conditionalFormatting>
  <pageMargins left="0.59055118110236227" right="0.15748031496062992" top="0.31496062992125984" bottom="0.31496062992125984" header="0.31496062992125984" footer="0.31496062992125984"/>
  <pageSetup paperSize="9" scale="66" fitToHeight="100" orientation="landscape" r:id="rId1"/>
  <headerFooter>
    <oddHeader>&amp;L.&amp;R&amp;8OM PZW 2018 v1.0</oddHeader>
    <oddFooter>&amp;RStrona &amp;P z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7" zoomScaleNormal="100" zoomScaleSheetLayoutView="78" workbookViewId="0">
      <selection activeCell="B30" sqref="B30"/>
    </sheetView>
  </sheetViews>
  <sheetFormatPr defaultRowHeight="14.25"/>
  <cols>
    <col min="1" max="1" width="3.75" customWidth="1"/>
    <col min="2" max="2" width="69.625" customWidth="1"/>
    <col min="3" max="3" width="20.75" customWidth="1"/>
    <col min="4" max="10" width="12" customWidth="1"/>
    <col min="11" max="11" width="15.75" customWidth="1"/>
  </cols>
  <sheetData>
    <row r="1" spans="1:13" ht="27.75" customHeight="1">
      <c r="C1" s="50" t="s">
        <v>50</v>
      </c>
      <c r="D1" s="50"/>
      <c r="E1" s="50"/>
      <c r="F1" s="50"/>
      <c r="G1" s="50"/>
      <c r="H1" s="50"/>
      <c r="I1" s="50"/>
      <c r="J1" s="50"/>
      <c r="K1" s="50"/>
    </row>
    <row r="2" spans="1:13" ht="35.25" customHeight="1" thickBot="1">
      <c r="A2" s="7"/>
      <c r="B2" s="9" t="s">
        <v>0</v>
      </c>
      <c r="C2" s="51" t="s">
        <v>61</v>
      </c>
      <c r="D2" s="51"/>
      <c r="E2" s="51"/>
      <c r="F2" s="51"/>
      <c r="G2" s="51"/>
      <c r="H2" s="51"/>
      <c r="I2" s="51"/>
      <c r="J2" s="51"/>
      <c r="K2" s="51"/>
    </row>
    <row r="3" spans="1:13" ht="15.75" thickBot="1">
      <c r="A3" s="60"/>
      <c r="B3" s="54" t="s">
        <v>38</v>
      </c>
      <c r="C3" s="52"/>
      <c r="D3" s="64" t="s">
        <v>11</v>
      </c>
      <c r="E3" s="65"/>
      <c r="F3" s="65"/>
      <c r="G3" s="66"/>
      <c r="H3" s="78" t="s">
        <v>16</v>
      </c>
      <c r="I3" s="79"/>
      <c r="J3" s="79"/>
      <c r="K3" s="80"/>
    </row>
    <row r="4" spans="1:13" ht="20.100000000000001" customHeight="1" thickBot="1">
      <c r="A4" s="61"/>
      <c r="B4" s="55"/>
      <c r="C4" s="53"/>
      <c r="D4" s="84">
        <f>luty!D34</f>
        <v>0</v>
      </c>
      <c r="E4" s="85"/>
      <c r="F4" s="85">
        <f>luty!F34</f>
        <v>0</v>
      </c>
      <c r="G4" s="86"/>
      <c r="H4" s="81">
        <f>luty!C36</f>
        <v>0</v>
      </c>
      <c r="I4" s="82"/>
      <c r="J4" s="82"/>
      <c r="K4" s="83"/>
      <c r="L4" s="2"/>
      <c r="M4" s="2"/>
    </row>
    <row r="5" spans="1:13">
      <c r="A5" s="67" t="s">
        <v>4</v>
      </c>
      <c r="B5" s="56" t="s">
        <v>35</v>
      </c>
      <c r="C5" s="58" t="s">
        <v>19</v>
      </c>
      <c r="D5" s="62" t="s">
        <v>2</v>
      </c>
      <c r="E5" s="63"/>
      <c r="F5" s="62" t="s">
        <v>3</v>
      </c>
      <c r="G5" s="63"/>
      <c r="H5" s="74" t="s">
        <v>7</v>
      </c>
      <c r="I5" s="75"/>
      <c r="J5" s="76" t="s">
        <v>1</v>
      </c>
      <c r="K5" s="77"/>
    </row>
    <row r="6" spans="1:13" ht="36.75" thickBot="1">
      <c r="A6" s="68"/>
      <c r="B6" s="57"/>
      <c r="C6" s="59"/>
      <c r="D6" s="39" t="s">
        <v>7</v>
      </c>
      <c r="E6" s="40" t="s">
        <v>1</v>
      </c>
      <c r="F6" s="39" t="s">
        <v>7</v>
      </c>
      <c r="G6" s="40" t="s">
        <v>1</v>
      </c>
      <c r="H6" s="41" t="s">
        <v>10</v>
      </c>
      <c r="I6" s="42" t="s">
        <v>5</v>
      </c>
      <c r="J6" s="42" t="s">
        <v>33</v>
      </c>
      <c r="K6" s="40" t="s">
        <v>6</v>
      </c>
    </row>
    <row r="7" spans="1:13" ht="20.100000000000001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24</v>
      </c>
      <c r="F7" s="38" t="s">
        <v>25</v>
      </c>
      <c r="G7" s="38" t="s">
        <v>26</v>
      </c>
      <c r="H7" s="38" t="s">
        <v>27</v>
      </c>
      <c r="I7" s="38" t="s">
        <v>28</v>
      </c>
      <c r="J7" s="38" t="s">
        <v>29</v>
      </c>
      <c r="K7" s="43" t="s">
        <v>30</v>
      </c>
      <c r="L7" s="2"/>
      <c r="M7" s="2"/>
    </row>
    <row r="8" spans="1:13" s="4" customFormat="1" ht="20.100000000000001" customHeight="1">
      <c r="A8" s="29">
        <v>1</v>
      </c>
      <c r="B8" s="17" t="s">
        <v>9</v>
      </c>
      <c r="C8" s="17"/>
      <c r="D8" s="30">
        <f>IF(D9&gt;0,C3-D9,0)</f>
        <v>0</v>
      </c>
      <c r="E8" s="30"/>
      <c r="F8" s="31">
        <f>IF(F9&gt;=0,C3-F9,0)</f>
        <v>0</v>
      </c>
      <c r="G8" s="30"/>
      <c r="H8" s="10">
        <f>D8+F8</f>
        <v>0</v>
      </c>
      <c r="I8" s="10">
        <f>D8+F8</f>
        <v>0</v>
      </c>
      <c r="J8" s="10"/>
      <c r="K8" s="10"/>
    </row>
    <row r="9" spans="1:13" s="4" customFormat="1" ht="20.100000000000001" customHeight="1">
      <c r="A9" s="29">
        <f>A8+1</f>
        <v>2</v>
      </c>
      <c r="B9" s="17" t="s">
        <v>12</v>
      </c>
      <c r="C9" s="17"/>
      <c r="D9" s="49"/>
      <c r="E9" s="32"/>
      <c r="F9" s="27"/>
      <c r="G9" s="32"/>
      <c r="H9" s="10"/>
      <c r="I9" s="10">
        <f>C3-(D8+F8)</f>
        <v>0</v>
      </c>
      <c r="J9" s="10"/>
      <c r="K9" s="10"/>
    </row>
    <row r="10" spans="1:13" s="4" customFormat="1" ht="20.100000000000001" customHeight="1">
      <c r="A10" s="29">
        <f t="shared" ref="A10:A32" si="0">A9+1</f>
        <v>3</v>
      </c>
      <c r="B10" s="17" t="s">
        <v>36</v>
      </c>
      <c r="C10" s="18"/>
      <c r="D10" s="32"/>
      <c r="E10" s="27"/>
      <c r="F10" s="32"/>
      <c r="G10" s="27"/>
      <c r="H10" s="10"/>
      <c r="I10" s="10"/>
      <c r="J10" s="10">
        <f>E10+G10</f>
        <v>0</v>
      </c>
      <c r="K10" s="10">
        <f>E10+G10</f>
        <v>0</v>
      </c>
    </row>
    <row r="11" spans="1:13" ht="20.100000000000001" customHeight="1">
      <c r="A11" s="33">
        <f t="shared" si="0"/>
        <v>4</v>
      </c>
      <c r="B11" s="18"/>
      <c r="C11" s="18"/>
      <c r="D11" s="27"/>
      <c r="E11" s="27"/>
      <c r="F11" s="27"/>
      <c r="G11" s="27"/>
      <c r="H11" s="28"/>
      <c r="I11" s="28">
        <f>D11+F11</f>
        <v>0</v>
      </c>
      <c r="J11" s="28"/>
      <c r="K11" s="28">
        <f>E11+G11</f>
        <v>0</v>
      </c>
    </row>
    <row r="12" spans="1:13" ht="20.100000000000001" customHeight="1">
      <c r="A12" s="33">
        <f t="shared" si="0"/>
        <v>5</v>
      </c>
      <c r="B12" s="18"/>
      <c r="C12" s="18"/>
      <c r="D12" s="27"/>
      <c r="E12" s="27"/>
      <c r="F12" s="27"/>
      <c r="G12" s="27"/>
      <c r="H12" s="28"/>
      <c r="I12" s="28">
        <f t="shared" ref="I12:I30" si="1">D12+F12</f>
        <v>0</v>
      </c>
      <c r="J12" s="28"/>
      <c r="K12" s="28">
        <f t="shared" ref="K12:K15" si="2">E12+G12</f>
        <v>0</v>
      </c>
    </row>
    <row r="13" spans="1:13" ht="20.100000000000001" customHeight="1">
      <c r="A13" s="33">
        <f t="shared" si="0"/>
        <v>6</v>
      </c>
      <c r="B13" s="18"/>
      <c r="C13" s="18"/>
      <c r="D13" s="27"/>
      <c r="E13" s="27"/>
      <c r="F13" s="27"/>
      <c r="G13" s="27"/>
      <c r="H13" s="28"/>
      <c r="I13" s="28">
        <f t="shared" si="1"/>
        <v>0</v>
      </c>
      <c r="J13" s="28"/>
      <c r="K13" s="28">
        <f t="shared" si="2"/>
        <v>0</v>
      </c>
    </row>
    <row r="14" spans="1:13" ht="20.100000000000001" customHeight="1">
      <c r="A14" s="33">
        <f t="shared" si="0"/>
        <v>7</v>
      </c>
      <c r="B14" s="18"/>
      <c r="C14" s="18"/>
      <c r="D14" s="27"/>
      <c r="E14" s="27"/>
      <c r="F14" s="27"/>
      <c r="G14" s="27"/>
      <c r="H14" s="28"/>
      <c r="I14" s="28">
        <f t="shared" si="1"/>
        <v>0</v>
      </c>
      <c r="J14" s="28"/>
      <c r="K14" s="28">
        <f t="shared" si="2"/>
        <v>0</v>
      </c>
    </row>
    <row r="15" spans="1:13" ht="20.100000000000001" customHeight="1">
      <c r="A15" s="33">
        <f t="shared" si="0"/>
        <v>8</v>
      </c>
      <c r="B15" s="18"/>
      <c r="C15" s="18"/>
      <c r="D15" s="27"/>
      <c r="E15" s="27"/>
      <c r="F15" s="27"/>
      <c r="G15" s="27"/>
      <c r="H15" s="28"/>
      <c r="I15" s="28">
        <f t="shared" si="1"/>
        <v>0</v>
      </c>
      <c r="J15" s="28"/>
      <c r="K15" s="28">
        <f t="shared" si="2"/>
        <v>0</v>
      </c>
    </row>
    <row r="16" spans="1:13" ht="20.100000000000001" customHeight="1">
      <c r="A16" s="33">
        <f t="shared" si="0"/>
        <v>9</v>
      </c>
      <c r="B16" s="18"/>
      <c r="C16" s="18"/>
      <c r="D16" s="27"/>
      <c r="E16" s="27"/>
      <c r="F16" s="27"/>
      <c r="G16" s="27"/>
      <c r="H16" s="28"/>
      <c r="I16" s="28">
        <f t="shared" si="1"/>
        <v>0</v>
      </c>
      <c r="J16" s="28"/>
      <c r="K16" s="28">
        <f>E16+G16</f>
        <v>0</v>
      </c>
    </row>
    <row r="17" spans="1:11" ht="20.100000000000001" customHeight="1">
      <c r="A17" s="33">
        <f t="shared" si="0"/>
        <v>10</v>
      </c>
      <c r="B17" s="18"/>
      <c r="C17" s="18"/>
      <c r="D17" s="27"/>
      <c r="E17" s="27"/>
      <c r="F17" s="27"/>
      <c r="G17" s="27"/>
      <c r="H17" s="28"/>
      <c r="I17" s="28">
        <f t="shared" si="1"/>
        <v>0</v>
      </c>
      <c r="J17" s="28"/>
      <c r="K17" s="28">
        <f t="shared" ref="K17:K30" si="3">E17+G17</f>
        <v>0</v>
      </c>
    </row>
    <row r="18" spans="1:11" ht="20.100000000000001" customHeight="1">
      <c r="A18" s="33">
        <f t="shared" si="0"/>
        <v>11</v>
      </c>
      <c r="B18" s="18"/>
      <c r="C18" s="18"/>
      <c r="D18" s="27"/>
      <c r="E18" s="27"/>
      <c r="F18" s="27"/>
      <c r="G18" s="27"/>
      <c r="H18" s="28"/>
      <c r="I18" s="28">
        <f t="shared" si="1"/>
        <v>0</v>
      </c>
      <c r="J18" s="28"/>
      <c r="K18" s="28">
        <f t="shared" si="3"/>
        <v>0</v>
      </c>
    </row>
    <row r="19" spans="1:11" ht="20.100000000000001" customHeight="1">
      <c r="A19" s="33">
        <f t="shared" si="0"/>
        <v>12</v>
      </c>
      <c r="B19" s="18"/>
      <c r="C19" s="18"/>
      <c r="D19" s="27"/>
      <c r="E19" s="27"/>
      <c r="F19" s="27"/>
      <c r="G19" s="27"/>
      <c r="H19" s="28"/>
      <c r="I19" s="28">
        <f t="shared" si="1"/>
        <v>0</v>
      </c>
      <c r="J19" s="28"/>
      <c r="K19" s="28">
        <f t="shared" si="3"/>
        <v>0</v>
      </c>
    </row>
    <row r="20" spans="1:11" ht="20.100000000000001" customHeight="1">
      <c r="A20" s="33">
        <f t="shared" si="0"/>
        <v>13</v>
      </c>
      <c r="B20" s="18"/>
      <c r="C20" s="18"/>
      <c r="D20" s="27"/>
      <c r="E20" s="27"/>
      <c r="F20" s="27"/>
      <c r="G20" s="27"/>
      <c r="H20" s="28"/>
      <c r="I20" s="28">
        <f t="shared" si="1"/>
        <v>0</v>
      </c>
      <c r="J20" s="28"/>
      <c r="K20" s="28">
        <f t="shared" si="3"/>
        <v>0</v>
      </c>
    </row>
    <row r="21" spans="1:11" ht="20.100000000000001" customHeight="1">
      <c r="A21" s="33">
        <f t="shared" si="0"/>
        <v>14</v>
      </c>
      <c r="B21" s="18"/>
      <c r="C21" s="18"/>
      <c r="D21" s="27"/>
      <c r="E21" s="27"/>
      <c r="F21" s="27"/>
      <c r="G21" s="27"/>
      <c r="H21" s="28"/>
      <c r="I21" s="28">
        <f t="shared" si="1"/>
        <v>0</v>
      </c>
      <c r="J21" s="28"/>
      <c r="K21" s="28">
        <f t="shared" si="3"/>
        <v>0</v>
      </c>
    </row>
    <row r="22" spans="1:11" ht="20.100000000000001" customHeight="1">
      <c r="A22" s="33">
        <f t="shared" si="0"/>
        <v>15</v>
      </c>
      <c r="B22" s="18"/>
      <c r="C22" s="18"/>
      <c r="D22" s="27"/>
      <c r="E22" s="27"/>
      <c r="F22" s="27"/>
      <c r="G22" s="27"/>
      <c r="H22" s="28"/>
      <c r="I22" s="28">
        <f t="shared" si="1"/>
        <v>0</v>
      </c>
      <c r="J22" s="28"/>
      <c r="K22" s="28">
        <f t="shared" si="3"/>
        <v>0</v>
      </c>
    </row>
    <row r="23" spans="1:11" ht="20.100000000000001" customHeight="1">
      <c r="A23" s="33">
        <f t="shared" si="0"/>
        <v>16</v>
      </c>
      <c r="B23" s="18"/>
      <c r="C23" s="18"/>
      <c r="D23" s="27"/>
      <c r="E23" s="27"/>
      <c r="F23" s="27"/>
      <c r="G23" s="27"/>
      <c r="H23" s="28"/>
      <c r="I23" s="28">
        <f t="shared" si="1"/>
        <v>0</v>
      </c>
      <c r="J23" s="28"/>
      <c r="K23" s="28">
        <f t="shared" si="3"/>
        <v>0</v>
      </c>
    </row>
    <row r="24" spans="1:11" ht="20.100000000000001" customHeight="1">
      <c r="A24" s="33">
        <f t="shared" si="0"/>
        <v>17</v>
      </c>
      <c r="B24" s="18"/>
      <c r="C24" s="18"/>
      <c r="D24" s="27"/>
      <c r="E24" s="27"/>
      <c r="F24" s="27"/>
      <c r="G24" s="27"/>
      <c r="H24" s="28"/>
      <c r="I24" s="28">
        <f t="shared" si="1"/>
        <v>0</v>
      </c>
      <c r="J24" s="28"/>
      <c r="K24" s="28">
        <f t="shared" si="3"/>
        <v>0</v>
      </c>
    </row>
    <row r="25" spans="1:11" ht="20.100000000000001" customHeight="1">
      <c r="A25" s="33">
        <f t="shared" si="0"/>
        <v>18</v>
      </c>
      <c r="B25" s="18"/>
      <c r="C25" s="18"/>
      <c r="D25" s="27"/>
      <c r="E25" s="27"/>
      <c r="F25" s="27"/>
      <c r="G25" s="27"/>
      <c r="H25" s="28"/>
      <c r="I25" s="28">
        <f t="shared" si="1"/>
        <v>0</v>
      </c>
      <c r="J25" s="28"/>
      <c r="K25" s="28">
        <f t="shared" si="3"/>
        <v>0</v>
      </c>
    </row>
    <row r="26" spans="1:11" ht="20.100000000000001" customHeight="1">
      <c r="A26" s="33">
        <f t="shared" si="0"/>
        <v>19</v>
      </c>
      <c r="B26" s="18"/>
      <c r="C26" s="18"/>
      <c r="D26" s="27"/>
      <c r="E26" s="27"/>
      <c r="F26" s="27"/>
      <c r="G26" s="27"/>
      <c r="H26" s="28"/>
      <c r="I26" s="28">
        <f t="shared" si="1"/>
        <v>0</v>
      </c>
      <c r="J26" s="28"/>
      <c r="K26" s="28">
        <f t="shared" si="3"/>
        <v>0</v>
      </c>
    </row>
    <row r="27" spans="1:11" ht="20.100000000000001" customHeight="1">
      <c r="A27" s="33">
        <f t="shared" si="0"/>
        <v>20</v>
      </c>
      <c r="B27" s="18"/>
      <c r="C27" s="18"/>
      <c r="D27" s="27"/>
      <c r="E27" s="27"/>
      <c r="F27" s="27"/>
      <c r="G27" s="27"/>
      <c r="H27" s="28"/>
      <c r="I27" s="28">
        <f t="shared" si="1"/>
        <v>0</v>
      </c>
      <c r="J27" s="28"/>
      <c r="K27" s="28">
        <f t="shared" si="3"/>
        <v>0</v>
      </c>
    </row>
    <row r="28" spans="1:11" ht="20.100000000000001" customHeight="1">
      <c r="A28" s="33">
        <f t="shared" si="0"/>
        <v>21</v>
      </c>
      <c r="B28" s="18"/>
      <c r="C28" s="18"/>
      <c r="D28" s="27"/>
      <c r="E28" s="27"/>
      <c r="F28" s="27"/>
      <c r="G28" s="27"/>
      <c r="H28" s="28"/>
      <c r="I28" s="28">
        <f t="shared" si="1"/>
        <v>0</v>
      </c>
      <c r="J28" s="28"/>
      <c r="K28" s="28">
        <f t="shared" si="3"/>
        <v>0</v>
      </c>
    </row>
    <row r="29" spans="1:11" ht="20.100000000000001" customHeight="1">
      <c r="A29" s="33">
        <f t="shared" si="0"/>
        <v>22</v>
      </c>
      <c r="B29" s="18"/>
      <c r="C29" s="18"/>
      <c r="D29" s="27"/>
      <c r="E29" s="27"/>
      <c r="F29" s="27"/>
      <c r="G29" s="27"/>
      <c r="H29" s="28"/>
      <c r="I29" s="28">
        <f t="shared" si="1"/>
        <v>0</v>
      </c>
      <c r="J29" s="28"/>
      <c r="K29" s="28">
        <f t="shared" si="3"/>
        <v>0</v>
      </c>
    </row>
    <row r="30" spans="1:11" ht="20.100000000000001" customHeight="1">
      <c r="A30" s="33">
        <f t="shared" si="0"/>
        <v>23</v>
      </c>
      <c r="B30" s="18"/>
      <c r="C30" s="18"/>
      <c r="D30" s="27"/>
      <c r="E30" s="27"/>
      <c r="F30" s="27"/>
      <c r="G30" s="27"/>
      <c r="H30" s="28"/>
      <c r="I30" s="28">
        <f t="shared" si="1"/>
        <v>0</v>
      </c>
      <c r="J30" s="28"/>
      <c r="K30" s="28">
        <f t="shared" si="3"/>
        <v>0</v>
      </c>
    </row>
    <row r="31" spans="1:11" ht="20.100000000000001" customHeight="1">
      <c r="A31" s="33">
        <f t="shared" si="0"/>
        <v>24</v>
      </c>
      <c r="B31" s="18"/>
      <c r="C31" s="18"/>
      <c r="D31" s="34"/>
      <c r="E31" s="34"/>
      <c r="F31" s="34"/>
      <c r="G31" s="34"/>
      <c r="H31" s="35"/>
      <c r="I31" s="35">
        <f>D31+F31</f>
        <v>0</v>
      </c>
      <c r="J31" s="35"/>
      <c r="K31" s="35">
        <f>E31+G31</f>
        <v>0</v>
      </c>
    </row>
    <row r="32" spans="1:11" ht="20.100000000000001" customHeight="1">
      <c r="A32" s="33">
        <f t="shared" si="0"/>
        <v>25</v>
      </c>
      <c r="B32" s="18"/>
      <c r="C32" s="18"/>
      <c r="D32" s="34"/>
      <c r="E32" s="34"/>
      <c r="F32" s="34"/>
      <c r="G32" s="34"/>
      <c r="H32" s="35"/>
      <c r="I32" s="35">
        <f>D32+F32</f>
        <v>0</v>
      </c>
      <c r="J32" s="35"/>
      <c r="K32" s="35">
        <f>E32+G32</f>
        <v>0</v>
      </c>
    </row>
    <row r="33" spans="1:11" ht="20.100000000000001" customHeight="1">
      <c r="A33" s="22"/>
      <c r="B33" s="25"/>
      <c r="C33" s="36" t="s">
        <v>31</v>
      </c>
      <c r="D33" s="26">
        <f>SUBTOTAL(109,Tabela136[4])</f>
        <v>0</v>
      </c>
      <c r="E33" s="26">
        <f>SUBTOTAL(109,Tabela136[5])</f>
        <v>0</v>
      </c>
      <c r="F33" s="26">
        <f>SUBTOTAL(109,Tabela136[6])</f>
        <v>0</v>
      </c>
      <c r="G33" s="26">
        <f>SUBTOTAL(109,Tabela136[7])</f>
        <v>0</v>
      </c>
      <c r="H33" s="26">
        <f>SUBTOTAL(109,Tabela136[8])</f>
        <v>0</v>
      </c>
      <c r="I33" s="26">
        <f>SUBTOTAL(109,Tabela136[9])+D4+F4</f>
        <v>0</v>
      </c>
      <c r="J33" s="26">
        <f>SUBTOTAL(109,Tabela136[10])</f>
        <v>0</v>
      </c>
      <c r="K33" s="26">
        <f>SUBTOTAL(109,Tabela136[11])</f>
        <v>0</v>
      </c>
    </row>
    <row r="34" spans="1:11" ht="15">
      <c r="A34" s="1"/>
      <c r="B34" s="23"/>
      <c r="C34" s="24" t="s">
        <v>32</v>
      </c>
      <c r="D34" s="73">
        <f>D33-E33+D4</f>
        <v>0</v>
      </c>
      <c r="E34" s="73"/>
      <c r="F34" s="73">
        <f>F33-G33+F4</f>
        <v>0</v>
      </c>
      <c r="G34" s="73"/>
      <c r="H34" s="6"/>
      <c r="I34" s="6"/>
      <c r="J34" s="6"/>
      <c r="K34" s="6"/>
    </row>
    <row r="35" spans="1:11" ht="15">
      <c r="A35" s="1"/>
      <c r="B35" s="20"/>
      <c r="C35" s="19" t="s">
        <v>17</v>
      </c>
      <c r="D35" s="72">
        <f>F34+D34</f>
        <v>0</v>
      </c>
      <c r="E35" s="72"/>
      <c r="F35" s="72"/>
      <c r="G35" s="72"/>
      <c r="H35" s="5"/>
      <c r="I35" s="5"/>
      <c r="J35" s="5"/>
      <c r="K35" s="5"/>
    </row>
    <row r="36" spans="1:11" ht="15">
      <c r="A36" s="1"/>
      <c r="B36" s="12" t="str">
        <f>IF(C36=0,"Rozliczono całkowicie",IF(C36&gt;0,"NADPŁATA","NIEDOPŁATA"))</f>
        <v>Rozliczono całkowicie</v>
      </c>
      <c r="C36" s="11">
        <f>(I9+J33)-C3+H4</f>
        <v>0</v>
      </c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3" t="str">
        <f>IF(D9+F9=I9,"Odpis procentowy na dobro koła wprowadzono poprawnie","Odpis procentowy na dobro koła wprowadzono błędnie")</f>
        <v>Odpis procentowy na dobro koła wprowadzono poprawnie</v>
      </c>
      <c r="C37" s="14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5" t="str">
        <f>IF(AND(ISNUMBER(D4),ISNUMBER(F4)),"Wprowadzono poprzedni okres poprawnie","UWAGA !!! Nie wprowadzono poprzedniego okresu w kasie lub banku")</f>
        <v>Wprowadzono poprzedni okres poprawnie</v>
      </c>
      <c r="C38" s="16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22" t="s">
        <v>8</v>
      </c>
      <c r="C39" s="8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8"/>
      <c r="E40" s="7" t="s">
        <v>34</v>
      </c>
      <c r="F40" s="1"/>
      <c r="G40" s="1"/>
      <c r="H40" s="1"/>
      <c r="I40" s="7" t="s">
        <v>14</v>
      </c>
      <c r="J40" s="1"/>
      <c r="K40" s="7" t="s">
        <v>15</v>
      </c>
    </row>
    <row r="41" spans="1:11">
      <c r="A41" s="1"/>
      <c r="B41" s="21" t="s">
        <v>13</v>
      </c>
      <c r="C41" s="21"/>
      <c r="D41" s="1"/>
      <c r="F41" s="7"/>
      <c r="G41" s="7"/>
      <c r="I41" s="7"/>
      <c r="K41" s="7"/>
    </row>
    <row r="42" spans="1:11">
      <c r="A42" s="21"/>
      <c r="B42" s="21"/>
      <c r="C42" s="21"/>
      <c r="D42" s="1"/>
      <c r="E42" s="1"/>
      <c r="F42" s="1"/>
      <c r="G42" s="1"/>
      <c r="H42" s="1"/>
      <c r="I42" s="1"/>
      <c r="J42" s="1"/>
      <c r="K42" s="1"/>
    </row>
    <row r="43" spans="1:11">
      <c r="A43" s="21"/>
      <c r="B43" s="21"/>
      <c r="C43" s="2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 password="D9BE" sheet="1" objects="1" scenarios="1"/>
  <mergeCells count="20">
    <mergeCell ref="C1:K1"/>
    <mergeCell ref="C2:K2"/>
    <mergeCell ref="A3:A4"/>
    <mergeCell ref="B3:B4"/>
    <mergeCell ref="C3:C4"/>
    <mergeCell ref="D3:G3"/>
    <mergeCell ref="H3:K3"/>
    <mergeCell ref="D4:E4"/>
    <mergeCell ref="F4:G4"/>
    <mergeCell ref="H4:K4"/>
    <mergeCell ref="J5:K5"/>
    <mergeCell ref="D34:E34"/>
    <mergeCell ref="F34:G34"/>
    <mergeCell ref="D35:G35"/>
    <mergeCell ref="A5:A6"/>
    <mergeCell ref="B5:B6"/>
    <mergeCell ref="C5:C6"/>
    <mergeCell ref="D5:E5"/>
    <mergeCell ref="F5:G5"/>
    <mergeCell ref="H5:I5"/>
  </mergeCells>
  <conditionalFormatting sqref="B36:C37 C38">
    <cfRule type="containsText" dxfId="269" priority="13" operator="containsText" text="UWAGA">
      <formula>NOT(ISERROR(SEARCH("UWAGA",B36)))</formula>
    </cfRule>
  </conditionalFormatting>
  <conditionalFormatting sqref="B41 B36:C38">
    <cfRule type="containsText" dxfId="268" priority="12" operator="containsText" text="UWAGA">
      <formula>NOT(ISERROR(SEARCH("UWAGA",B36)))</formula>
    </cfRule>
  </conditionalFormatting>
  <conditionalFormatting sqref="C36:C38">
    <cfRule type="cellIs" dxfId="267" priority="9" operator="greaterThan">
      <formula>0</formula>
    </cfRule>
    <cfRule type="cellIs" dxfId="266" priority="10" operator="lessThan">
      <formula>0</formula>
    </cfRule>
    <cfRule type="cellIs" dxfId="265" priority="11" operator="equal">
      <formula>0</formula>
    </cfRule>
  </conditionalFormatting>
  <conditionalFormatting sqref="B41 B38 C38:C40">
    <cfRule type="containsText" dxfId="264" priority="8" operator="containsText" text="Wprowadzono poprzedni okres poprawnie">
      <formula>NOT(ISERROR(SEARCH("Wprowadzono poprzedni okres poprawnie",B38)))</formula>
    </cfRule>
  </conditionalFormatting>
  <conditionalFormatting sqref="B36:B37">
    <cfRule type="containsText" dxfId="263" priority="5" operator="containsText" text="NIEDOPŁATA">
      <formula>NOT(ISERROR(SEARCH("NIEDOPŁATA",B36)))</formula>
    </cfRule>
    <cfRule type="containsText" dxfId="262" priority="6" operator="containsText" text="NADPŁATA">
      <formula>NOT(ISERROR(SEARCH("NADPŁATA",B36)))</formula>
    </cfRule>
    <cfRule type="containsText" dxfId="261" priority="7" operator="containsText" text="Rozliczono całkowicie">
      <formula>NOT(ISERROR(SEARCH("Rozliczono całkowicie",B36)))</formula>
    </cfRule>
  </conditionalFormatting>
  <conditionalFormatting sqref="B37:C37">
    <cfRule type="containsText" dxfId="260" priority="3" operator="containsText" text="Odpis procentowy na dobro koła wprowadzono błędnie">
      <formula>NOT(ISERROR(SEARCH("Odpis procentowy na dobro koła wprowadzono błędnie",B37)))</formula>
    </cfRule>
    <cfRule type="containsText" dxfId="259" priority="4" operator="containsText" text="Odpis procentowy na dobro koła wprowadzono poprawnie">
      <formula>NOT(ISERROR(SEARCH("Odpis procentowy na dobro koła wprowadzono poprawnie",B37)))</formula>
    </cfRule>
  </conditionalFormatting>
  <conditionalFormatting sqref="C38">
    <cfRule type="containsText" dxfId="258" priority="1" operator="containsText" text="UWAGA !!! Nie wprowadzono poprzedniego okresu w kasie lub banku">
      <formula>NOT(ISERROR(SEARCH("UWAGA !!! Nie wprowadzono poprzedniego okresu w kasie lub banku",C38)))</formula>
    </cfRule>
    <cfRule type="containsText" dxfId="257" priority="2" operator="containsText" text="Wprowadzono poprzedni okres poprawnie">
      <formula>NOT(ISERROR(SEARCH("Wprowadzono poprzedni okres poprawnie",C38)))</formula>
    </cfRule>
  </conditionalFormatting>
  <pageMargins left="0.59055118110236227" right="0.15748031496062992" top="0.31496062992125984" bottom="0.31496062992125984" header="0.31496062992125984" footer="0.31496062992125984"/>
  <pageSetup paperSize="9" scale="66" fitToHeight="100" orientation="landscape" r:id="rId1"/>
  <headerFooter>
    <oddHeader>&amp;L.&amp;R&amp;8OM PZW 2018 v1.0</oddHeader>
    <oddFooter>&amp;RStrona &amp;P z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7" zoomScaleNormal="100" zoomScaleSheetLayoutView="78" workbookViewId="0">
      <selection activeCell="B39" sqref="B39"/>
    </sheetView>
  </sheetViews>
  <sheetFormatPr defaultRowHeight="14.25"/>
  <cols>
    <col min="1" max="1" width="3.75" customWidth="1"/>
    <col min="2" max="2" width="69.625" customWidth="1"/>
    <col min="3" max="3" width="20.75" customWidth="1"/>
    <col min="4" max="10" width="12" customWidth="1"/>
    <col min="11" max="11" width="15.75" customWidth="1"/>
  </cols>
  <sheetData>
    <row r="1" spans="1:13" ht="27.75" customHeight="1">
      <c r="C1" s="50" t="s">
        <v>51</v>
      </c>
      <c r="D1" s="50"/>
      <c r="E1" s="50"/>
      <c r="F1" s="50"/>
      <c r="G1" s="50"/>
      <c r="H1" s="50"/>
      <c r="I1" s="50"/>
      <c r="J1" s="50"/>
      <c r="K1" s="50"/>
    </row>
    <row r="2" spans="1:13" ht="35.25" customHeight="1" thickBot="1">
      <c r="A2" s="7"/>
      <c r="B2" s="9" t="s">
        <v>0</v>
      </c>
      <c r="C2" s="51" t="s">
        <v>63</v>
      </c>
      <c r="D2" s="51"/>
      <c r="E2" s="51"/>
      <c r="F2" s="51"/>
      <c r="G2" s="51"/>
      <c r="H2" s="51"/>
      <c r="I2" s="51"/>
      <c r="J2" s="51"/>
      <c r="K2" s="51"/>
    </row>
    <row r="3" spans="1:13" ht="15.75" thickBot="1">
      <c r="A3" s="60"/>
      <c r="B3" s="54" t="s">
        <v>39</v>
      </c>
      <c r="C3" s="52"/>
      <c r="D3" s="64" t="s">
        <v>11</v>
      </c>
      <c r="E3" s="65"/>
      <c r="F3" s="65"/>
      <c r="G3" s="66"/>
      <c r="H3" s="78" t="s">
        <v>16</v>
      </c>
      <c r="I3" s="79"/>
      <c r="J3" s="79"/>
      <c r="K3" s="80"/>
    </row>
    <row r="4" spans="1:13" ht="20.100000000000001" customHeight="1" thickBot="1">
      <c r="A4" s="61"/>
      <c r="B4" s="55"/>
      <c r="C4" s="53"/>
      <c r="D4" s="84">
        <f>marzec!D34</f>
        <v>0</v>
      </c>
      <c r="E4" s="85"/>
      <c r="F4" s="85">
        <f>marzec!F34</f>
        <v>0</v>
      </c>
      <c r="G4" s="86"/>
      <c r="H4" s="81">
        <f>marzec!C36</f>
        <v>0</v>
      </c>
      <c r="I4" s="82"/>
      <c r="J4" s="82"/>
      <c r="K4" s="83"/>
      <c r="L4" s="2"/>
      <c r="M4" s="2"/>
    </row>
    <row r="5" spans="1:13">
      <c r="A5" s="67" t="s">
        <v>4</v>
      </c>
      <c r="B5" s="56" t="s">
        <v>35</v>
      </c>
      <c r="C5" s="58" t="s">
        <v>19</v>
      </c>
      <c r="D5" s="62" t="s">
        <v>2</v>
      </c>
      <c r="E5" s="63"/>
      <c r="F5" s="62" t="s">
        <v>3</v>
      </c>
      <c r="G5" s="63"/>
      <c r="H5" s="74" t="s">
        <v>7</v>
      </c>
      <c r="I5" s="75"/>
      <c r="J5" s="76" t="s">
        <v>1</v>
      </c>
      <c r="K5" s="77"/>
    </row>
    <row r="6" spans="1:13" ht="36.75" thickBot="1">
      <c r="A6" s="68"/>
      <c r="B6" s="57"/>
      <c r="C6" s="59"/>
      <c r="D6" s="39" t="s">
        <v>7</v>
      </c>
      <c r="E6" s="40" t="s">
        <v>1</v>
      </c>
      <c r="F6" s="39" t="s">
        <v>7</v>
      </c>
      <c r="G6" s="40" t="s">
        <v>1</v>
      </c>
      <c r="H6" s="41" t="s">
        <v>10</v>
      </c>
      <c r="I6" s="42" t="s">
        <v>5</v>
      </c>
      <c r="J6" s="42" t="s">
        <v>33</v>
      </c>
      <c r="K6" s="40" t="s">
        <v>6</v>
      </c>
    </row>
    <row r="7" spans="1:13" ht="20.100000000000001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24</v>
      </c>
      <c r="F7" s="38" t="s">
        <v>25</v>
      </c>
      <c r="G7" s="38" t="s">
        <v>26</v>
      </c>
      <c r="H7" s="38" t="s">
        <v>27</v>
      </c>
      <c r="I7" s="38" t="s">
        <v>28</v>
      </c>
      <c r="J7" s="38" t="s">
        <v>29</v>
      </c>
      <c r="K7" s="43" t="s">
        <v>30</v>
      </c>
      <c r="L7" s="2"/>
      <c r="M7" s="2"/>
    </row>
    <row r="8" spans="1:13" s="4" customFormat="1" ht="20.100000000000001" customHeight="1">
      <c r="A8" s="29">
        <v>1</v>
      </c>
      <c r="B8" s="17" t="s">
        <v>9</v>
      </c>
      <c r="C8" s="17"/>
      <c r="D8" s="30">
        <f>IF(D9&gt;0,C3-D9,0)</f>
        <v>0</v>
      </c>
      <c r="E8" s="30"/>
      <c r="F8" s="31">
        <f>IF(F9&gt;0,C3-F9,0)</f>
        <v>0</v>
      </c>
      <c r="G8" s="30"/>
      <c r="H8" s="10">
        <f>D8+F8</f>
        <v>0</v>
      </c>
      <c r="I8" s="10">
        <f>D8+F8</f>
        <v>0</v>
      </c>
      <c r="J8" s="10"/>
      <c r="K8" s="10"/>
    </row>
    <row r="9" spans="1:13" s="4" customFormat="1" ht="20.100000000000001" customHeight="1">
      <c r="A9" s="29">
        <f>A8+1</f>
        <v>2</v>
      </c>
      <c r="B9" s="17" t="s">
        <v>12</v>
      </c>
      <c r="C9" s="17"/>
      <c r="D9" s="49"/>
      <c r="E9" s="32"/>
      <c r="F9" s="27"/>
      <c r="G9" s="32"/>
      <c r="H9" s="10"/>
      <c r="I9" s="10">
        <f>C3-(D8+F8)</f>
        <v>0</v>
      </c>
      <c r="J9" s="10"/>
      <c r="K9" s="10"/>
    </row>
    <row r="10" spans="1:13" s="4" customFormat="1" ht="20.100000000000001" customHeight="1">
      <c r="A10" s="29">
        <f t="shared" ref="A10:A32" si="0">A9+1</f>
        <v>3</v>
      </c>
      <c r="B10" s="17" t="s">
        <v>36</v>
      </c>
      <c r="C10" s="18"/>
      <c r="D10" s="32"/>
      <c r="E10" s="27"/>
      <c r="F10" s="32"/>
      <c r="G10" s="27"/>
      <c r="H10" s="10"/>
      <c r="I10" s="10"/>
      <c r="J10" s="10">
        <f>E10+G10</f>
        <v>0</v>
      </c>
      <c r="K10" s="10">
        <f>E10+G10</f>
        <v>0</v>
      </c>
    </row>
    <row r="11" spans="1:13" ht="20.100000000000001" customHeight="1">
      <c r="A11" s="33">
        <f t="shared" si="0"/>
        <v>4</v>
      </c>
      <c r="B11" s="18"/>
      <c r="C11" s="18"/>
      <c r="D11" s="27"/>
      <c r="E11" s="27"/>
      <c r="F11" s="27"/>
      <c r="G11" s="27"/>
      <c r="H11" s="28"/>
      <c r="I11" s="28">
        <f>D11+F11</f>
        <v>0</v>
      </c>
      <c r="J11" s="28"/>
      <c r="K11" s="28">
        <f>E11+G11</f>
        <v>0</v>
      </c>
    </row>
    <row r="12" spans="1:13" ht="20.100000000000001" customHeight="1">
      <c r="A12" s="33">
        <f t="shared" si="0"/>
        <v>5</v>
      </c>
      <c r="B12" s="18"/>
      <c r="C12" s="18"/>
      <c r="D12" s="27"/>
      <c r="E12" s="27"/>
      <c r="F12" s="27"/>
      <c r="G12" s="27"/>
      <c r="H12" s="28"/>
      <c r="I12" s="28">
        <f t="shared" ref="I12:I30" si="1">D12+F12</f>
        <v>0</v>
      </c>
      <c r="J12" s="28"/>
      <c r="K12" s="28">
        <f t="shared" ref="K12:K15" si="2">E12+G12</f>
        <v>0</v>
      </c>
    </row>
    <row r="13" spans="1:13" ht="20.100000000000001" customHeight="1">
      <c r="A13" s="33">
        <f t="shared" si="0"/>
        <v>6</v>
      </c>
      <c r="B13" s="18"/>
      <c r="C13" s="18"/>
      <c r="D13" s="27"/>
      <c r="E13" s="27"/>
      <c r="F13" s="27"/>
      <c r="G13" s="27"/>
      <c r="H13" s="28"/>
      <c r="I13" s="28">
        <f t="shared" si="1"/>
        <v>0</v>
      </c>
      <c r="J13" s="28"/>
      <c r="K13" s="28">
        <f t="shared" si="2"/>
        <v>0</v>
      </c>
    </row>
    <row r="14" spans="1:13" ht="20.100000000000001" customHeight="1">
      <c r="A14" s="33">
        <f t="shared" si="0"/>
        <v>7</v>
      </c>
      <c r="B14" s="18"/>
      <c r="C14" s="18"/>
      <c r="D14" s="27"/>
      <c r="E14" s="27"/>
      <c r="F14" s="27"/>
      <c r="G14" s="27"/>
      <c r="H14" s="28"/>
      <c r="I14" s="28">
        <f t="shared" si="1"/>
        <v>0</v>
      </c>
      <c r="J14" s="28"/>
      <c r="K14" s="28">
        <f t="shared" si="2"/>
        <v>0</v>
      </c>
    </row>
    <row r="15" spans="1:13" ht="20.100000000000001" customHeight="1">
      <c r="A15" s="33">
        <f t="shared" si="0"/>
        <v>8</v>
      </c>
      <c r="B15" s="18"/>
      <c r="C15" s="18"/>
      <c r="D15" s="27"/>
      <c r="E15" s="27"/>
      <c r="F15" s="27"/>
      <c r="G15" s="27"/>
      <c r="H15" s="28"/>
      <c r="I15" s="28">
        <f t="shared" si="1"/>
        <v>0</v>
      </c>
      <c r="J15" s="28"/>
      <c r="K15" s="28">
        <f t="shared" si="2"/>
        <v>0</v>
      </c>
    </row>
    <row r="16" spans="1:13" ht="20.100000000000001" customHeight="1">
      <c r="A16" s="33">
        <f t="shared" si="0"/>
        <v>9</v>
      </c>
      <c r="B16" s="18"/>
      <c r="C16" s="18"/>
      <c r="D16" s="27"/>
      <c r="E16" s="27"/>
      <c r="F16" s="27"/>
      <c r="G16" s="27"/>
      <c r="H16" s="28"/>
      <c r="I16" s="28">
        <f t="shared" si="1"/>
        <v>0</v>
      </c>
      <c r="J16" s="28"/>
      <c r="K16" s="28">
        <f>E16+G16</f>
        <v>0</v>
      </c>
    </row>
    <row r="17" spans="1:11" ht="20.100000000000001" customHeight="1">
      <c r="A17" s="33">
        <f t="shared" si="0"/>
        <v>10</v>
      </c>
      <c r="B17" s="18"/>
      <c r="C17" s="18"/>
      <c r="D17" s="27"/>
      <c r="E17" s="27"/>
      <c r="F17" s="27"/>
      <c r="G17" s="27"/>
      <c r="H17" s="28"/>
      <c r="I17" s="28">
        <f t="shared" si="1"/>
        <v>0</v>
      </c>
      <c r="J17" s="28"/>
      <c r="K17" s="28">
        <f t="shared" ref="K17:K30" si="3">E17+G17</f>
        <v>0</v>
      </c>
    </row>
    <row r="18" spans="1:11" ht="20.100000000000001" customHeight="1">
      <c r="A18" s="33">
        <f t="shared" si="0"/>
        <v>11</v>
      </c>
      <c r="B18" s="18"/>
      <c r="C18" s="18"/>
      <c r="D18" s="27"/>
      <c r="E18" s="27"/>
      <c r="F18" s="27"/>
      <c r="G18" s="27"/>
      <c r="H18" s="28"/>
      <c r="I18" s="28">
        <f t="shared" si="1"/>
        <v>0</v>
      </c>
      <c r="J18" s="28"/>
      <c r="K18" s="28">
        <f t="shared" si="3"/>
        <v>0</v>
      </c>
    </row>
    <row r="19" spans="1:11" ht="20.100000000000001" customHeight="1">
      <c r="A19" s="33">
        <f t="shared" si="0"/>
        <v>12</v>
      </c>
      <c r="B19" s="18"/>
      <c r="C19" s="18"/>
      <c r="D19" s="27"/>
      <c r="E19" s="27"/>
      <c r="F19" s="27"/>
      <c r="G19" s="27"/>
      <c r="H19" s="28"/>
      <c r="I19" s="28">
        <f t="shared" si="1"/>
        <v>0</v>
      </c>
      <c r="J19" s="28"/>
      <c r="K19" s="28">
        <f t="shared" si="3"/>
        <v>0</v>
      </c>
    </row>
    <row r="20" spans="1:11" ht="20.100000000000001" customHeight="1">
      <c r="A20" s="33">
        <f t="shared" si="0"/>
        <v>13</v>
      </c>
      <c r="B20" s="18"/>
      <c r="C20" s="18"/>
      <c r="D20" s="27"/>
      <c r="E20" s="27"/>
      <c r="F20" s="27"/>
      <c r="G20" s="27"/>
      <c r="H20" s="28"/>
      <c r="I20" s="28">
        <f t="shared" si="1"/>
        <v>0</v>
      </c>
      <c r="J20" s="28"/>
      <c r="K20" s="28">
        <f t="shared" si="3"/>
        <v>0</v>
      </c>
    </row>
    <row r="21" spans="1:11" ht="20.100000000000001" customHeight="1">
      <c r="A21" s="33">
        <f t="shared" si="0"/>
        <v>14</v>
      </c>
      <c r="B21" s="18"/>
      <c r="C21" s="18"/>
      <c r="D21" s="27"/>
      <c r="E21" s="27"/>
      <c r="F21" s="27"/>
      <c r="G21" s="27"/>
      <c r="H21" s="28"/>
      <c r="I21" s="28">
        <f t="shared" si="1"/>
        <v>0</v>
      </c>
      <c r="J21" s="28"/>
      <c r="K21" s="28">
        <f t="shared" si="3"/>
        <v>0</v>
      </c>
    </row>
    <row r="22" spans="1:11" ht="20.100000000000001" customHeight="1">
      <c r="A22" s="33">
        <f t="shared" si="0"/>
        <v>15</v>
      </c>
      <c r="B22" s="18"/>
      <c r="C22" s="18"/>
      <c r="D22" s="27"/>
      <c r="E22" s="27"/>
      <c r="F22" s="27"/>
      <c r="G22" s="27"/>
      <c r="H22" s="28"/>
      <c r="I22" s="28">
        <f t="shared" si="1"/>
        <v>0</v>
      </c>
      <c r="J22" s="28"/>
      <c r="K22" s="28">
        <f t="shared" si="3"/>
        <v>0</v>
      </c>
    </row>
    <row r="23" spans="1:11" ht="20.100000000000001" customHeight="1">
      <c r="A23" s="33">
        <f t="shared" si="0"/>
        <v>16</v>
      </c>
      <c r="B23" s="18"/>
      <c r="C23" s="18"/>
      <c r="D23" s="27"/>
      <c r="E23" s="27"/>
      <c r="F23" s="27"/>
      <c r="G23" s="27"/>
      <c r="H23" s="28"/>
      <c r="I23" s="28">
        <f t="shared" si="1"/>
        <v>0</v>
      </c>
      <c r="J23" s="28"/>
      <c r="K23" s="28">
        <f t="shared" si="3"/>
        <v>0</v>
      </c>
    </row>
    <row r="24" spans="1:11" ht="20.100000000000001" customHeight="1">
      <c r="A24" s="33">
        <f t="shared" si="0"/>
        <v>17</v>
      </c>
      <c r="B24" s="18"/>
      <c r="C24" s="18"/>
      <c r="D24" s="27"/>
      <c r="E24" s="27"/>
      <c r="F24" s="27"/>
      <c r="G24" s="27"/>
      <c r="H24" s="28"/>
      <c r="I24" s="28">
        <f t="shared" si="1"/>
        <v>0</v>
      </c>
      <c r="J24" s="28"/>
      <c r="K24" s="28">
        <f t="shared" si="3"/>
        <v>0</v>
      </c>
    </row>
    <row r="25" spans="1:11" ht="20.100000000000001" customHeight="1">
      <c r="A25" s="33">
        <f t="shared" si="0"/>
        <v>18</v>
      </c>
      <c r="B25" s="18"/>
      <c r="C25" s="18"/>
      <c r="D25" s="27"/>
      <c r="E25" s="27"/>
      <c r="F25" s="27"/>
      <c r="G25" s="27"/>
      <c r="H25" s="28"/>
      <c r="I25" s="28">
        <f t="shared" si="1"/>
        <v>0</v>
      </c>
      <c r="J25" s="28"/>
      <c r="K25" s="28">
        <f t="shared" si="3"/>
        <v>0</v>
      </c>
    </row>
    <row r="26" spans="1:11" ht="20.100000000000001" customHeight="1">
      <c r="A26" s="33">
        <f t="shared" si="0"/>
        <v>19</v>
      </c>
      <c r="B26" s="18"/>
      <c r="C26" s="18"/>
      <c r="D26" s="27"/>
      <c r="E26" s="27"/>
      <c r="F26" s="27"/>
      <c r="G26" s="27"/>
      <c r="H26" s="28"/>
      <c r="I26" s="28">
        <f t="shared" si="1"/>
        <v>0</v>
      </c>
      <c r="J26" s="28"/>
      <c r="K26" s="28">
        <f t="shared" si="3"/>
        <v>0</v>
      </c>
    </row>
    <row r="27" spans="1:11" ht="20.100000000000001" customHeight="1">
      <c r="A27" s="33">
        <f t="shared" si="0"/>
        <v>20</v>
      </c>
      <c r="B27" s="18"/>
      <c r="C27" s="18"/>
      <c r="D27" s="27"/>
      <c r="E27" s="27"/>
      <c r="F27" s="27"/>
      <c r="G27" s="27"/>
      <c r="H27" s="28"/>
      <c r="I27" s="28">
        <f t="shared" si="1"/>
        <v>0</v>
      </c>
      <c r="J27" s="28"/>
      <c r="K27" s="28">
        <f t="shared" si="3"/>
        <v>0</v>
      </c>
    </row>
    <row r="28" spans="1:11" ht="20.100000000000001" customHeight="1">
      <c r="A28" s="33">
        <f t="shared" si="0"/>
        <v>21</v>
      </c>
      <c r="B28" s="18"/>
      <c r="C28" s="18"/>
      <c r="D28" s="27"/>
      <c r="E28" s="27"/>
      <c r="F28" s="27"/>
      <c r="G28" s="27"/>
      <c r="H28" s="28"/>
      <c r="I28" s="28">
        <f t="shared" si="1"/>
        <v>0</v>
      </c>
      <c r="J28" s="28"/>
      <c r="K28" s="28">
        <f t="shared" si="3"/>
        <v>0</v>
      </c>
    </row>
    <row r="29" spans="1:11" ht="20.100000000000001" customHeight="1">
      <c r="A29" s="33">
        <f t="shared" si="0"/>
        <v>22</v>
      </c>
      <c r="B29" s="18"/>
      <c r="C29" s="18"/>
      <c r="D29" s="27"/>
      <c r="E29" s="27"/>
      <c r="F29" s="27"/>
      <c r="G29" s="27"/>
      <c r="H29" s="28"/>
      <c r="I29" s="28">
        <f t="shared" si="1"/>
        <v>0</v>
      </c>
      <c r="J29" s="28"/>
      <c r="K29" s="28">
        <f t="shared" si="3"/>
        <v>0</v>
      </c>
    </row>
    <row r="30" spans="1:11" ht="20.100000000000001" customHeight="1">
      <c r="A30" s="33">
        <f t="shared" si="0"/>
        <v>23</v>
      </c>
      <c r="B30" s="18"/>
      <c r="C30" s="18"/>
      <c r="D30" s="27"/>
      <c r="E30" s="27"/>
      <c r="F30" s="27"/>
      <c r="G30" s="27"/>
      <c r="H30" s="28"/>
      <c r="I30" s="28">
        <f t="shared" si="1"/>
        <v>0</v>
      </c>
      <c r="J30" s="28"/>
      <c r="K30" s="28">
        <f t="shared" si="3"/>
        <v>0</v>
      </c>
    </row>
    <row r="31" spans="1:11" ht="20.100000000000001" customHeight="1">
      <c r="A31" s="33">
        <f t="shared" si="0"/>
        <v>24</v>
      </c>
      <c r="B31" s="18"/>
      <c r="C31" s="18"/>
      <c r="D31" s="34"/>
      <c r="E31" s="34"/>
      <c r="F31" s="34"/>
      <c r="G31" s="34"/>
      <c r="H31" s="35"/>
      <c r="I31" s="35">
        <f>D31+F31</f>
        <v>0</v>
      </c>
      <c r="J31" s="35"/>
      <c r="K31" s="35">
        <f>E31+G31</f>
        <v>0</v>
      </c>
    </row>
    <row r="32" spans="1:11" ht="20.100000000000001" customHeight="1">
      <c r="A32" s="33">
        <f t="shared" si="0"/>
        <v>25</v>
      </c>
      <c r="B32" s="18"/>
      <c r="C32" s="18"/>
      <c r="D32" s="34"/>
      <c r="E32" s="34"/>
      <c r="F32" s="34"/>
      <c r="G32" s="34"/>
      <c r="H32" s="35"/>
      <c r="I32" s="35">
        <f>D32+F32</f>
        <v>0</v>
      </c>
      <c r="J32" s="35"/>
      <c r="K32" s="35">
        <f>E32+G32</f>
        <v>0</v>
      </c>
    </row>
    <row r="33" spans="1:11" ht="20.100000000000001" customHeight="1">
      <c r="A33" s="22"/>
      <c r="B33" s="25"/>
      <c r="C33" s="36" t="s">
        <v>31</v>
      </c>
      <c r="D33" s="26">
        <f>SUBTOTAL(109,Tabela1367[4])</f>
        <v>0</v>
      </c>
      <c r="E33" s="26">
        <f>SUBTOTAL(109,Tabela1367[5])</f>
        <v>0</v>
      </c>
      <c r="F33" s="26">
        <f>SUBTOTAL(109,Tabela1367[6])</f>
        <v>0</v>
      </c>
      <c r="G33" s="26">
        <f>SUBTOTAL(109,Tabela1367[7])</f>
        <v>0</v>
      </c>
      <c r="H33" s="26">
        <f>SUBTOTAL(109,Tabela1367[8])</f>
        <v>0</v>
      </c>
      <c r="I33" s="26">
        <f>SUBTOTAL(109,Tabela1367[9])+D4+F4</f>
        <v>0</v>
      </c>
      <c r="J33" s="26">
        <f>SUBTOTAL(109,Tabela1367[10])</f>
        <v>0</v>
      </c>
      <c r="K33" s="26">
        <f>SUBTOTAL(109,Tabela1367[11])</f>
        <v>0</v>
      </c>
    </row>
    <row r="34" spans="1:11" ht="15">
      <c r="A34" s="1"/>
      <c r="B34" s="23"/>
      <c r="C34" s="24" t="s">
        <v>32</v>
      </c>
      <c r="D34" s="87">
        <f>D33-E33+D4</f>
        <v>0</v>
      </c>
      <c r="E34" s="87"/>
      <c r="F34" s="87">
        <f>F33-G33+F4</f>
        <v>0</v>
      </c>
      <c r="G34" s="87"/>
      <c r="H34" s="6"/>
      <c r="I34" s="6"/>
      <c r="J34" s="6"/>
      <c r="K34" s="6"/>
    </row>
    <row r="35" spans="1:11" ht="15">
      <c r="A35" s="1"/>
      <c r="B35" s="20"/>
      <c r="C35" s="19" t="s">
        <v>17</v>
      </c>
      <c r="D35" s="88">
        <f>F34+D34</f>
        <v>0</v>
      </c>
      <c r="E35" s="88"/>
      <c r="F35" s="88"/>
      <c r="G35" s="88"/>
      <c r="H35" s="5"/>
      <c r="I35" s="5"/>
      <c r="J35" s="5"/>
      <c r="K35" s="5"/>
    </row>
    <row r="36" spans="1:11" ht="15">
      <c r="A36" s="1"/>
      <c r="B36" s="12" t="str">
        <f>IF(C36=0,"Rozliczono całkowicie",IF(C36&gt;0,"NADPŁATA","NIEDOPŁATA"))</f>
        <v>Rozliczono całkowicie</v>
      </c>
      <c r="C36" s="11">
        <f>ROUND((I9+J33)-C3+H4,2)</f>
        <v>0</v>
      </c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3" t="str">
        <f>IF(D9+F9=I9,"Odpis procentowy na dobro koła wprowadzono poprawnie","Odpis procentowy na dobro koła wprowadzono błędnie")</f>
        <v>Odpis procentowy na dobro koła wprowadzono poprawnie</v>
      </c>
      <c r="C37" s="14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5" t="str">
        <f>IF(AND(ISNUMBER(D4),ISNUMBER(F4)),"Wprowadzono poprzedni okres poprawnie","UWAGA !!! Nie wprowadzono poprzedniego okresu w kasie lub banku")</f>
        <v>Wprowadzono poprzedni okres poprawnie</v>
      </c>
      <c r="C38" s="16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22" t="s">
        <v>8</v>
      </c>
      <c r="C39" s="8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8"/>
      <c r="E40" s="7" t="s">
        <v>34</v>
      </c>
      <c r="F40" s="1"/>
      <c r="G40" s="1"/>
      <c r="H40" s="1"/>
      <c r="I40" s="7" t="s">
        <v>14</v>
      </c>
      <c r="J40" s="1"/>
      <c r="K40" s="7" t="s">
        <v>15</v>
      </c>
    </row>
    <row r="41" spans="1:11">
      <c r="A41" s="1"/>
      <c r="B41" s="21" t="s">
        <v>13</v>
      </c>
      <c r="C41" s="21"/>
      <c r="D41" s="1"/>
      <c r="F41" s="7"/>
      <c r="G41" s="7"/>
      <c r="I41" s="7"/>
      <c r="K41" s="7"/>
    </row>
    <row r="42" spans="1:11">
      <c r="A42" s="21"/>
      <c r="B42" s="21"/>
      <c r="C42" s="21"/>
      <c r="D42" s="1"/>
      <c r="E42" s="1"/>
      <c r="F42" s="1"/>
      <c r="G42" s="1"/>
      <c r="H42" s="1"/>
      <c r="I42" s="1"/>
      <c r="J42" s="1"/>
      <c r="K42" s="1"/>
    </row>
    <row r="43" spans="1:11">
      <c r="A43" s="21"/>
      <c r="B43" s="21"/>
      <c r="C43" s="2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 password="D9BE" sheet="1" objects="1" scenarios="1"/>
  <mergeCells count="20">
    <mergeCell ref="C1:K1"/>
    <mergeCell ref="C2:K2"/>
    <mergeCell ref="A3:A4"/>
    <mergeCell ref="B3:B4"/>
    <mergeCell ref="C3:C4"/>
    <mergeCell ref="D3:G3"/>
    <mergeCell ref="H3:K3"/>
    <mergeCell ref="D4:E4"/>
    <mergeCell ref="F4:G4"/>
    <mergeCell ref="H4:K4"/>
    <mergeCell ref="J5:K5"/>
    <mergeCell ref="D34:E34"/>
    <mergeCell ref="F34:G34"/>
    <mergeCell ref="D35:G35"/>
    <mergeCell ref="A5:A6"/>
    <mergeCell ref="B5:B6"/>
    <mergeCell ref="C5:C6"/>
    <mergeCell ref="D5:E5"/>
    <mergeCell ref="F5:G5"/>
    <mergeCell ref="H5:I5"/>
  </mergeCells>
  <conditionalFormatting sqref="B36:C37 C38">
    <cfRule type="containsText" dxfId="242" priority="13" operator="containsText" text="UWAGA">
      <formula>NOT(ISERROR(SEARCH("UWAGA",B36)))</formula>
    </cfRule>
  </conditionalFormatting>
  <conditionalFormatting sqref="B41 B36:C38">
    <cfRule type="containsText" dxfId="241" priority="12" operator="containsText" text="UWAGA">
      <formula>NOT(ISERROR(SEARCH("UWAGA",B36)))</formula>
    </cfRule>
  </conditionalFormatting>
  <conditionalFormatting sqref="C36:C38">
    <cfRule type="cellIs" dxfId="240" priority="9" operator="greaterThan">
      <formula>0</formula>
    </cfRule>
    <cfRule type="cellIs" dxfId="239" priority="10" operator="lessThan">
      <formula>0</formula>
    </cfRule>
    <cfRule type="cellIs" dxfId="238" priority="11" operator="equal">
      <formula>0</formula>
    </cfRule>
  </conditionalFormatting>
  <conditionalFormatting sqref="B41 B38 C38:C40">
    <cfRule type="containsText" dxfId="237" priority="8" operator="containsText" text="Wprowadzono poprzedni okres poprawnie">
      <formula>NOT(ISERROR(SEARCH("Wprowadzono poprzedni okres poprawnie",B38)))</formula>
    </cfRule>
  </conditionalFormatting>
  <conditionalFormatting sqref="B36:B37">
    <cfRule type="containsText" dxfId="236" priority="5" operator="containsText" text="NIEDOPŁATA">
      <formula>NOT(ISERROR(SEARCH("NIEDOPŁATA",B36)))</formula>
    </cfRule>
    <cfRule type="containsText" dxfId="235" priority="6" operator="containsText" text="NADPŁATA">
      <formula>NOT(ISERROR(SEARCH("NADPŁATA",B36)))</formula>
    </cfRule>
    <cfRule type="containsText" dxfId="234" priority="7" operator="containsText" text="Rozliczono całkowicie">
      <formula>NOT(ISERROR(SEARCH("Rozliczono całkowicie",B36)))</formula>
    </cfRule>
  </conditionalFormatting>
  <conditionalFormatting sqref="B37:C37">
    <cfRule type="containsText" dxfId="233" priority="3" operator="containsText" text="Odpis procentowy na dobro koła wprowadzono błędnie">
      <formula>NOT(ISERROR(SEARCH("Odpis procentowy na dobro koła wprowadzono błędnie",B37)))</formula>
    </cfRule>
    <cfRule type="containsText" dxfId="232" priority="4" operator="containsText" text="Odpis procentowy na dobro koła wprowadzono poprawnie">
      <formula>NOT(ISERROR(SEARCH("Odpis procentowy na dobro koła wprowadzono poprawnie",B37)))</formula>
    </cfRule>
  </conditionalFormatting>
  <conditionalFormatting sqref="C38">
    <cfRule type="containsText" dxfId="231" priority="1" operator="containsText" text="UWAGA !!! Nie wprowadzono poprzedniego okresu w kasie lub banku">
      <formula>NOT(ISERROR(SEARCH("UWAGA !!! Nie wprowadzono poprzedniego okresu w kasie lub banku",C38)))</formula>
    </cfRule>
    <cfRule type="containsText" dxfId="230" priority="2" operator="containsText" text="Wprowadzono poprzedni okres poprawnie">
      <formula>NOT(ISERROR(SEARCH("Wprowadzono poprzedni okres poprawnie",C38)))</formula>
    </cfRule>
  </conditionalFormatting>
  <pageMargins left="0.59055118110236227" right="0.15748031496062992" top="0.31496062992125984" bottom="0.31496062992125984" header="0.31496062992125984" footer="0.31496062992125984"/>
  <pageSetup paperSize="9" scale="66" fitToHeight="100" orientation="landscape" r:id="rId1"/>
  <headerFooter>
    <oddHeader>&amp;L.&amp;R&amp;8OM PZW 2018 v1.0</oddHeader>
    <oddFooter>&amp;RStrona &amp;P z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7" zoomScaleNormal="100" zoomScaleSheetLayoutView="78" workbookViewId="0">
      <selection activeCell="B21" sqref="B21"/>
    </sheetView>
  </sheetViews>
  <sheetFormatPr defaultRowHeight="14.25"/>
  <cols>
    <col min="1" max="1" width="3.75" customWidth="1"/>
    <col min="2" max="2" width="69.625" customWidth="1"/>
    <col min="3" max="3" width="20.75" customWidth="1"/>
    <col min="4" max="10" width="12" customWidth="1"/>
    <col min="11" max="11" width="15.75" customWidth="1"/>
  </cols>
  <sheetData>
    <row r="1" spans="1:13" ht="27.75" customHeight="1">
      <c r="C1" s="50" t="s">
        <v>52</v>
      </c>
      <c r="D1" s="50"/>
      <c r="E1" s="50"/>
      <c r="F1" s="50"/>
      <c r="G1" s="50"/>
      <c r="H1" s="50"/>
      <c r="I1" s="50"/>
      <c r="J1" s="50"/>
      <c r="K1" s="50"/>
    </row>
    <row r="2" spans="1:13" ht="35.25" customHeight="1" thickBot="1">
      <c r="A2" s="7"/>
      <c r="B2" s="9" t="s">
        <v>0</v>
      </c>
      <c r="C2" s="51" t="s">
        <v>64</v>
      </c>
      <c r="D2" s="51"/>
      <c r="E2" s="51"/>
      <c r="F2" s="51"/>
      <c r="G2" s="51"/>
      <c r="H2" s="51"/>
      <c r="I2" s="51"/>
      <c r="J2" s="51"/>
      <c r="K2" s="51"/>
    </row>
    <row r="3" spans="1:13" ht="15.75" thickBot="1">
      <c r="A3" s="60"/>
      <c r="B3" s="54" t="s">
        <v>40</v>
      </c>
      <c r="C3" s="52"/>
      <c r="D3" s="64" t="s">
        <v>11</v>
      </c>
      <c r="E3" s="65"/>
      <c r="F3" s="65"/>
      <c r="G3" s="66"/>
      <c r="H3" s="78" t="s">
        <v>16</v>
      </c>
      <c r="I3" s="79"/>
      <c r="J3" s="79"/>
      <c r="K3" s="80"/>
    </row>
    <row r="4" spans="1:13" ht="20.100000000000001" customHeight="1" thickBot="1">
      <c r="A4" s="61"/>
      <c r="B4" s="55"/>
      <c r="C4" s="53"/>
      <c r="D4" s="84">
        <f>kwiecień!D34</f>
        <v>0</v>
      </c>
      <c r="E4" s="85"/>
      <c r="F4" s="85">
        <f>kwiecień!F34</f>
        <v>0</v>
      </c>
      <c r="G4" s="86"/>
      <c r="H4" s="81">
        <f>kwiecień!C36</f>
        <v>0</v>
      </c>
      <c r="I4" s="82"/>
      <c r="J4" s="82"/>
      <c r="K4" s="83"/>
      <c r="L4" s="2"/>
      <c r="M4" s="2"/>
    </row>
    <row r="5" spans="1:13">
      <c r="A5" s="67" t="s">
        <v>4</v>
      </c>
      <c r="B5" s="56" t="s">
        <v>35</v>
      </c>
      <c r="C5" s="58" t="s">
        <v>19</v>
      </c>
      <c r="D5" s="62" t="s">
        <v>2</v>
      </c>
      <c r="E5" s="63"/>
      <c r="F5" s="62" t="s">
        <v>3</v>
      </c>
      <c r="G5" s="63"/>
      <c r="H5" s="74" t="s">
        <v>7</v>
      </c>
      <c r="I5" s="75"/>
      <c r="J5" s="76" t="s">
        <v>1</v>
      </c>
      <c r="K5" s="77"/>
    </row>
    <row r="6" spans="1:13" ht="36.75" thickBot="1">
      <c r="A6" s="68"/>
      <c r="B6" s="57"/>
      <c r="C6" s="59"/>
      <c r="D6" s="39" t="s">
        <v>7</v>
      </c>
      <c r="E6" s="40" t="s">
        <v>1</v>
      </c>
      <c r="F6" s="39" t="s">
        <v>7</v>
      </c>
      <c r="G6" s="40" t="s">
        <v>1</v>
      </c>
      <c r="H6" s="41" t="s">
        <v>10</v>
      </c>
      <c r="I6" s="42" t="s">
        <v>5</v>
      </c>
      <c r="J6" s="42" t="s">
        <v>33</v>
      </c>
      <c r="K6" s="40" t="s">
        <v>6</v>
      </c>
    </row>
    <row r="7" spans="1:13" ht="20.100000000000001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24</v>
      </c>
      <c r="F7" s="38" t="s">
        <v>25</v>
      </c>
      <c r="G7" s="38" t="s">
        <v>26</v>
      </c>
      <c r="H7" s="38" t="s">
        <v>27</v>
      </c>
      <c r="I7" s="38" t="s">
        <v>28</v>
      </c>
      <c r="J7" s="38" t="s">
        <v>29</v>
      </c>
      <c r="K7" s="43" t="s">
        <v>30</v>
      </c>
      <c r="L7" s="2"/>
      <c r="M7" s="2"/>
    </row>
    <row r="8" spans="1:13" s="4" customFormat="1" ht="20.100000000000001" customHeight="1">
      <c r="A8" s="29">
        <v>1</v>
      </c>
      <c r="B8" s="17" t="s">
        <v>9</v>
      </c>
      <c r="C8" s="17"/>
      <c r="D8" s="30">
        <f>IF(D9&gt;0,C3-D9,0)</f>
        <v>0</v>
      </c>
      <c r="E8" s="30"/>
      <c r="F8" s="31">
        <f>IF(F9&gt;=0,C3-F9,0)</f>
        <v>0</v>
      </c>
      <c r="G8" s="30"/>
      <c r="H8" s="10">
        <f>D8+F8</f>
        <v>0</v>
      </c>
      <c r="I8" s="10">
        <f>D8+F8</f>
        <v>0</v>
      </c>
      <c r="J8" s="10"/>
      <c r="K8" s="10"/>
    </row>
    <row r="9" spans="1:13" s="4" customFormat="1" ht="20.100000000000001" customHeight="1">
      <c r="A9" s="29">
        <f>A8+1</f>
        <v>2</v>
      </c>
      <c r="B9" s="17" t="s">
        <v>12</v>
      </c>
      <c r="C9" s="17"/>
      <c r="D9" s="49"/>
      <c r="E9" s="32"/>
      <c r="F9" s="27"/>
      <c r="G9" s="32"/>
      <c r="H9" s="10"/>
      <c r="I9" s="10">
        <f>C3-(D8+F8)</f>
        <v>0</v>
      </c>
      <c r="J9" s="10"/>
      <c r="K9" s="10"/>
    </row>
    <row r="10" spans="1:13" s="4" customFormat="1" ht="20.100000000000001" customHeight="1">
      <c r="A10" s="29">
        <f t="shared" ref="A10:A32" si="0">A9+1</f>
        <v>3</v>
      </c>
      <c r="B10" s="17" t="s">
        <v>36</v>
      </c>
      <c r="C10" s="18"/>
      <c r="D10" s="32"/>
      <c r="E10" s="27"/>
      <c r="F10" s="32"/>
      <c r="G10" s="27"/>
      <c r="H10" s="10"/>
      <c r="I10" s="10"/>
      <c r="J10" s="10">
        <f>E10+G10</f>
        <v>0</v>
      </c>
      <c r="K10" s="10">
        <f>E10+G10</f>
        <v>0</v>
      </c>
    </row>
    <row r="11" spans="1:13" ht="20.100000000000001" customHeight="1">
      <c r="A11" s="33">
        <f t="shared" si="0"/>
        <v>4</v>
      </c>
      <c r="B11" s="18"/>
      <c r="C11" s="18"/>
      <c r="D11" s="27"/>
      <c r="E11" s="27"/>
      <c r="F11" s="27"/>
      <c r="G11" s="27"/>
      <c r="H11" s="28"/>
      <c r="I11" s="28">
        <f>D11+F11</f>
        <v>0</v>
      </c>
      <c r="J11" s="28"/>
      <c r="K11" s="28">
        <f>E11+G11</f>
        <v>0</v>
      </c>
    </row>
    <row r="12" spans="1:13" ht="20.100000000000001" customHeight="1">
      <c r="A12" s="33">
        <f t="shared" si="0"/>
        <v>5</v>
      </c>
      <c r="B12" s="18"/>
      <c r="C12" s="18"/>
      <c r="D12" s="27"/>
      <c r="E12" s="27"/>
      <c r="F12" s="27"/>
      <c r="G12" s="27"/>
      <c r="H12" s="28"/>
      <c r="I12" s="28">
        <f t="shared" ref="I12:I30" si="1">D12+F12</f>
        <v>0</v>
      </c>
      <c r="J12" s="28"/>
      <c r="K12" s="28">
        <f t="shared" ref="K12:K15" si="2">E12+G12</f>
        <v>0</v>
      </c>
    </row>
    <row r="13" spans="1:13" ht="20.100000000000001" customHeight="1">
      <c r="A13" s="33">
        <f t="shared" si="0"/>
        <v>6</v>
      </c>
      <c r="B13" s="18"/>
      <c r="C13" s="18"/>
      <c r="D13" s="27"/>
      <c r="E13" s="27"/>
      <c r="F13" s="27"/>
      <c r="G13" s="27"/>
      <c r="H13" s="28"/>
      <c r="I13" s="28">
        <f t="shared" si="1"/>
        <v>0</v>
      </c>
      <c r="J13" s="28"/>
      <c r="K13" s="28">
        <f t="shared" si="2"/>
        <v>0</v>
      </c>
    </row>
    <row r="14" spans="1:13" ht="20.100000000000001" customHeight="1">
      <c r="A14" s="33">
        <f t="shared" si="0"/>
        <v>7</v>
      </c>
      <c r="B14" s="18"/>
      <c r="C14" s="18"/>
      <c r="D14" s="27"/>
      <c r="E14" s="27"/>
      <c r="F14" s="27"/>
      <c r="G14" s="27"/>
      <c r="H14" s="28"/>
      <c r="I14" s="28">
        <f t="shared" si="1"/>
        <v>0</v>
      </c>
      <c r="J14" s="28"/>
      <c r="K14" s="28">
        <f t="shared" si="2"/>
        <v>0</v>
      </c>
    </row>
    <row r="15" spans="1:13" ht="20.100000000000001" customHeight="1">
      <c r="A15" s="33">
        <f t="shared" si="0"/>
        <v>8</v>
      </c>
      <c r="B15" s="18"/>
      <c r="C15" s="18"/>
      <c r="D15" s="27"/>
      <c r="E15" s="27"/>
      <c r="F15" s="27"/>
      <c r="G15" s="27"/>
      <c r="H15" s="28"/>
      <c r="I15" s="28">
        <f t="shared" si="1"/>
        <v>0</v>
      </c>
      <c r="J15" s="28"/>
      <c r="K15" s="28">
        <f t="shared" si="2"/>
        <v>0</v>
      </c>
    </row>
    <row r="16" spans="1:13" ht="20.100000000000001" customHeight="1">
      <c r="A16" s="33">
        <f t="shared" si="0"/>
        <v>9</v>
      </c>
      <c r="B16" s="18"/>
      <c r="C16" s="18"/>
      <c r="D16" s="27"/>
      <c r="E16" s="27"/>
      <c r="F16" s="27"/>
      <c r="G16" s="27"/>
      <c r="H16" s="28"/>
      <c r="I16" s="28">
        <f t="shared" si="1"/>
        <v>0</v>
      </c>
      <c r="J16" s="28"/>
      <c r="K16" s="28">
        <f>E16+G16</f>
        <v>0</v>
      </c>
    </row>
    <row r="17" spans="1:11" ht="20.100000000000001" customHeight="1">
      <c r="A17" s="33">
        <f t="shared" si="0"/>
        <v>10</v>
      </c>
      <c r="B17" s="18"/>
      <c r="C17" s="18"/>
      <c r="D17" s="27"/>
      <c r="E17" s="27"/>
      <c r="F17" s="27"/>
      <c r="G17" s="27"/>
      <c r="H17" s="28"/>
      <c r="I17" s="28">
        <f t="shared" si="1"/>
        <v>0</v>
      </c>
      <c r="J17" s="28"/>
      <c r="K17" s="28">
        <f t="shared" ref="K17:K30" si="3">E17+G17</f>
        <v>0</v>
      </c>
    </row>
    <row r="18" spans="1:11" ht="20.100000000000001" customHeight="1">
      <c r="A18" s="33">
        <f t="shared" si="0"/>
        <v>11</v>
      </c>
      <c r="B18" s="18"/>
      <c r="C18" s="18"/>
      <c r="D18" s="27"/>
      <c r="E18" s="27"/>
      <c r="F18" s="27"/>
      <c r="G18" s="27"/>
      <c r="H18" s="28"/>
      <c r="I18" s="28">
        <f t="shared" si="1"/>
        <v>0</v>
      </c>
      <c r="J18" s="28"/>
      <c r="K18" s="28">
        <f t="shared" si="3"/>
        <v>0</v>
      </c>
    </row>
    <row r="19" spans="1:11" ht="20.100000000000001" customHeight="1">
      <c r="A19" s="33">
        <f t="shared" si="0"/>
        <v>12</v>
      </c>
      <c r="B19" s="18"/>
      <c r="C19" s="18"/>
      <c r="D19" s="27"/>
      <c r="E19" s="27"/>
      <c r="F19" s="27"/>
      <c r="G19" s="27"/>
      <c r="H19" s="28"/>
      <c r="I19" s="28">
        <f t="shared" si="1"/>
        <v>0</v>
      </c>
      <c r="J19" s="28"/>
      <c r="K19" s="28">
        <f t="shared" si="3"/>
        <v>0</v>
      </c>
    </row>
    <row r="20" spans="1:11" ht="20.100000000000001" customHeight="1">
      <c r="A20" s="33">
        <f t="shared" si="0"/>
        <v>13</v>
      </c>
      <c r="B20" s="18"/>
      <c r="C20" s="18"/>
      <c r="D20" s="27"/>
      <c r="E20" s="27"/>
      <c r="F20" s="27"/>
      <c r="G20" s="27"/>
      <c r="H20" s="28"/>
      <c r="I20" s="28">
        <f t="shared" si="1"/>
        <v>0</v>
      </c>
      <c r="J20" s="28"/>
      <c r="K20" s="28">
        <f t="shared" si="3"/>
        <v>0</v>
      </c>
    </row>
    <row r="21" spans="1:11" ht="20.100000000000001" customHeight="1">
      <c r="A21" s="33">
        <f t="shared" si="0"/>
        <v>14</v>
      </c>
      <c r="B21" s="18"/>
      <c r="C21" s="18"/>
      <c r="D21" s="27"/>
      <c r="E21" s="27"/>
      <c r="F21" s="27"/>
      <c r="G21" s="27"/>
      <c r="H21" s="28"/>
      <c r="I21" s="28">
        <f t="shared" si="1"/>
        <v>0</v>
      </c>
      <c r="J21" s="28"/>
      <c r="K21" s="28">
        <f t="shared" si="3"/>
        <v>0</v>
      </c>
    </row>
    <row r="22" spans="1:11" ht="20.100000000000001" customHeight="1">
      <c r="A22" s="33">
        <f t="shared" si="0"/>
        <v>15</v>
      </c>
      <c r="B22" s="18"/>
      <c r="C22" s="18"/>
      <c r="D22" s="27"/>
      <c r="E22" s="27"/>
      <c r="F22" s="27"/>
      <c r="G22" s="27"/>
      <c r="H22" s="28"/>
      <c r="I22" s="28">
        <f t="shared" si="1"/>
        <v>0</v>
      </c>
      <c r="J22" s="28"/>
      <c r="K22" s="28">
        <f t="shared" si="3"/>
        <v>0</v>
      </c>
    </row>
    <row r="23" spans="1:11" ht="20.100000000000001" customHeight="1">
      <c r="A23" s="33">
        <f t="shared" si="0"/>
        <v>16</v>
      </c>
      <c r="B23" s="18"/>
      <c r="C23" s="18"/>
      <c r="D23" s="27"/>
      <c r="E23" s="27"/>
      <c r="F23" s="27"/>
      <c r="G23" s="27"/>
      <c r="H23" s="28"/>
      <c r="I23" s="28">
        <f t="shared" si="1"/>
        <v>0</v>
      </c>
      <c r="J23" s="28"/>
      <c r="K23" s="28">
        <f t="shared" si="3"/>
        <v>0</v>
      </c>
    </row>
    <row r="24" spans="1:11" ht="20.100000000000001" customHeight="1">
      <c r="A24" s="33">
        <f t="shared" si="0"/>
        <v>17</v>
      </c>
      <c r="B24" s="18"/>
      <c r="C24" s="18"/>
      <c r="D24" s="27"/>
      <c r="E24" s="27"/>
      <c r="F24" s="27"/>
      <c r="G24" s="27"/>
      <c r="H24" s="28"/>
      <c r="I24" s="28">
        <f t="shared" si="1"/>
        <v>0</v>
      </c>
      <c r="J24" s="28"/>
      <c r="K24" s="28">
        <f t="shared" si="3"/>
        <v>0</v>
      </c>
    </row>
    <row r="25" spans="1:11" ht="20.100000000000001" customHeight="1">
      <c r="A25" s="33">
        <f t="shared" si="0"/>
        <v>18</v>
      </c>
      <c r="B25" s="18"/>
      <c r="C25" s="18"/>
      <c r="D25" s="27"/>
      <c r="E25" s="27"/>
      <c r="F25" s="27"/>
      <c r="G25" s="27"/>
      <c r="H25" s="28"/>
      <c r="I25" s="28">
        <f t="shared" si="1"/>
        <v>0</v>
      </c>
      <c r="J25" s="28"/>
      <c r="K25" s="28">
        <f t="shared" si="3"/>
        <v>0</v>
      </c>
    </row>
    <row r="26" spans="1:11" ht="20.100000000000001" customHeight="1">
      <c r="A26" s="33">
        <f t="shared" si="0"/>
        <v>19</v>
      </c>
      <c r="B26" s="18"/>
      <c r="C26" s="18"/>
      <c r="D26" s="27"/>
      <c r="E26" s="27"/>
      <c r="F26" s="27"/>
      <c r="G26" s="27"/>
      <c r="H26" s="28"/>
      <c r="I26" s="28">
        <f t="shared" si="1"/>
        <v>0</v>
      </c>
      <c r="J26" s="28"/>
      <c r="K26" s="28">
        <f t="shared" si="3"/>
        <v>0</v>
      </c>
    </row>
    <row r="27" spans="1:11" ht="20.100000000000001" customHeight="1">
      <c r="A27" s="33">
        <f t="shared" si="0"/>
        <v>20</v>
      </c>
      <c r="B27" s="18"/>
      <c r="C27" s="18"/>
      <c r="D27" s="27"/>
      <c r="E27" s="27"/>
      <c r="F27" s="27"/>
      <c r="G27" s="27"/>
      <c r="H27" s="28"/>
      <c r="I27" s="28">
        <f t="shared" si="1"/>
        <v>0</v>
      </c>
      <c r="J27" s="28"/>
      <c r="K27" s="28">
        <f t="shared" si="3"/>
        <v>0</v>
      </c>
    </row>
    <row r="28" spans="1:11" ht="20.100000000000001" customHeight="1">
      <c r="A28" s="33">
        <f t="shared" si="0"/>
        <v>21</v>
      </c>
      <c r="B28" s="18"/>
      <c r="C28" s="18"/>
      <c r="D28" s="27"/>
      <c r="E28" s="27"/>
      <c r="F28" s="27"/>
      <c r="G28" s="27"/>
      <c r="H28" s="28"/>
      <c r="I28" s="28">
        <f t="shared" si="1"/>
        <v>0</v>
      </c>
      <c r="J28" s="28"/>
      <c r="K28" s="28">
        <f t="shared" si="3"/>
        <v>0</v>
      </c>
    </row>
    <row r="29" spans="1:11" ht="20.100000000000001" customHeight="1">
      <c r="A29" s="33">
        <f t="shared" si="0"/>
        <v>22</v>
      </c>
      <c r="B29" s="18"/>
      <c r="C29" s="18"/>
      <c r="D29" s="27"/>
      <c r="E29" s="27"/>
      <c r="F29" s="27"/>
      <c r="G29" s="27"/>
      <c r="H29" s="28"/>
      <c r="I29" s="28">
        <f t="shared" si="1"/>
        <v>0</v>
      </c>
      <c r="J29" s="28"/>
      <c r="K29" s="28">
        <f t="shared" si="3"/>
        <v>0</v>
      </c>
    </row>
    <row r="30" spans="1:11" ht="20.100000000000001" customHeight="1">
      <c r="A30" s="33">
        <f t="shared" si="0"/>
        <v>23</v>
      </c>
      <c r="B30" s="18"/>
      <c r="C30" s="18"/>
      <c r="D30" s="27"/>
      <c r="E30" s="27"/>
      <c r="F30" s="27"/>
      <c r="G30" s="27"/>
      <c r="H30" s="28"/>
      <c r="I30" s="28">
        <f t="shared" si="1"/>
        <v>0</v>
      </c>
      <c r="J30" s="28"/>
      <c r="K30" s="28">
        <f t="shared" si="3"/>
        <v>0</v>
      </c>
    </row>
    <row r="31" spans="1:11" ht="20.100000000000001" customHeight="1">
      <c r="A31" s="33">
        <f t="shared" si="0"/>
        <v>24</v>
      </c>
      <c r="B31" s="18"/>
      <c r="C31" s="18"/>
      <c r="D31" s="34"/>
      <c r="E31" s="34"/>
      <c r="F31" s="34"/>
      <c r="G31" s="34"/>
      <c r="H31" s="35"/>
      <c r="I31" s="35">
        <f>D31+F31</f>
        <v>0</v>
      </c>
      <c r="J31" s="35"/>
      <c r="K31" s="35">
        <f>E31+G31</f>
        <v>0</v>
      </c>
    </row>
    <row r="32" spans="1:11" ht="20.100000000000001" customHeight="1">
      <c r="A32" s="33">
        <f t="shared" si="0"/>
        <v>25</v>
      </c>
      <c r="B32" s="18"/>
      <c r="C32" s="18"/>
      <c r="D32" s="34"/>
      <c r="E32" s="34"/>
      <c r="F32" s="34"/>
      <c r="G32" s="34"/>
      <c r="H32" s="35"/>
      <c r="I32" s="35">
        <f>D32+F32</f>
        <v>0</v>
      </c>
      <c r="J32" s="35"/>
      <c r="K32" s="35">
        <f>E32+G32</f>
        <v>0</v>
      </c>
    </row>
    <row r="33" spans="1:11" ht="20.100000000000001" customHeight="1">
      <c r="A33" s="22"/>
      <c r="B33" s="25"/>
      <c r="C33" s="36" t="s">
        <v>31</v>
      </c>
      <c r="D33" s="26">
        <f>SUBTOTAL(109,Tabela13678[4])</f>
        <v>0</v>
      </c>
      <c r="E33" s="26">
        <f>SUBTOTAL(109,Tabela13678[5])</f>
        <v>0</v>
      </c>
      <c r="F33" s="26">
        <f>SUBTOTAL(109,Tabela13678[6])</f>
        <v>0</v>
      </c>
      <c r="G33" s="26">
        <f>SUBTOTAL(109,Tabela13678[7])</f>
        <v>0</v>
      </c>
      <c r="H33" s="26">
        <f>SUBTOTAL(109,Tabela13678[8])</f>
        <v>0</v>
      </c>
      <c r="I33" s="26">
        <f>SUBTOTAL(109,Tabela13678[9])+D4+F4</f>
        <v>0</v>
      </c>
      <c r="J33" s="26">
        <f>SUBTOTAL(109,Tabela13678[10])</f>
        <v>0</v>
      </c>
      <c r="K33" s="26">
        <f>SUBTOTAL(109,Tabela13678[11])</f>
        <v>0</v>
      </c>
    </row>
    <row r="34" spans="1:11" ht="15">
      <c r="A34" s="1"/>
      <c r="B34" s="23"/>
      <c r="C34" s="24" t="s">
        <v>32</v>
      </c>
      <c r="D34" s="73">
        <f>D33-E33+D4</f>
        <v>0</v>
      </c>
      <c r="E34" s="73"/>
      <c r="F34" s="73">
        <f>F33-G33+F4</f>
        <v>0</v>
      </c>
      <c r="G34" s="73"/>
      <c r="H34" s="6"/>
      <c r="I34" s="6"/>
      <c r="J34" s="6"/>
      <c r="K34" s="6"/>
    </row>
    <row r="35" spans="1:11" ht="15">
      <c r="A35" s="1"/>
      <c r="B35" s="20"/>
      <c r="C35" s="19" t="s">
        <v>17</v>
      </c>
      <c r="D35" s="72">
        <f>F34+D34</f>
        <v>0</v>
      </c>
      <c r="E35" s="72"/>
      <c r="F35" s="72"/>
      <c r="G35" s="72"/>
      <c r="H35" s="5"/>
      <c r="I35" s="5"/>
      <c r="J35" s="5"/>
      <c r="K35" s="5"/>
    </row>
    <row r="36" spans="1:11" ht="15">
      <c r="A36" s="1"/>
      <c r="B36" s="12" t="str">
        <f>IF(C36=0,"Rozliczono całkowicie",IF(C36&gt;0,"NADPŁATA","NIEDOPŁATA"))</f>
        <v>Rozliczono całkowicie</v>
      </c>
      <c r="C36" s="11">
        <f>(I9+J33)-C3+H4</f>
        <v>0</v>
      </c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3" t="str">
        <f>IF(D9+F9=I9,"Odpis procentowy na dobro koła wprowadzono poprawnie","Odpis procentowy na dobro koła wprowadzono błędnie")</f>
        <v>Odpis procentowy na dobro koła wprowadzono poprawnie</v>
      </c>
      <c r="C37" s="14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5" t="str">
        <f>IF(AND(ISNUMBER(D4),ISNUMBER(F4)),"Wprowadzono poprzedni okres poprawnie","UWAGA !!! Nie wprowadzono poprzedniego okresu w kasie lub banku")</f>
        <v>Wprowadzono poprzedni okres poprawnie</v>
      </c>
      <c r="C38" s="16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22" t="s">
        <v>8</v>
      </c>
      <c r="C39" s="8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8"/>
      <c r="E40" s="7" t="s">
        <v>34</v>
      </c>
      <c r="F40" s="1"/>
      <c r="G40" s="1"/>
      <c r="H40" s="1"/>
      <c r="I40" s="7" t="s">
        <v>14</v>
      </c>
      <c r="J40" s="1"/>
      <c r="K40" s="7" t="s">
        <v>15</v>
      </c>
    </row>
    <row r="41" spans="1:11">
      <c r="A41" s="1"/>
      <c r="B41" s="21" t="s">
        <v>13</v>
      </c>
      <c r="C41" s="21"/>
      <c r="D41" s="1"/>
      <c r="F41" s="7"/>
      <c r="G41" s="7"/>
      <c r="I41" s="7"/>
      <c r="K41" s="7"/>
    </row>
    <row r="42" spans="1:11">
      <c r="A42" s="21"/>
      <c r="B42" s="21"/>
      <c r="C42" s="21"/>
      <c r="D42" s="1"/>
      <c r="E42" s="1"/>
      <c r="F42" s="1"/>
      <c r="G42" s="1"/>
      <c r="H42" s="1"/>
      <c r="I42" s="1"/>
      <c r="J42" s="1"/>
      <c r="K42" s="1"/>
    </row>
    <row r="43" spans="1:11">
      <c r="A43" s="21"/>
      <c r="B43" s="21"/>
      <c r="C43" s="2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 password="D9BE" sheet="1" objects="1" scenarios="1"/>
  <mergeCells count="20">
    <mergeCell ref="C1:K1"/>
    <mergeCell ref="C2:K2"/>
    <mergeCell ref="A3:A4"/>
    <mergeCell ref="B3:B4"/>
    <mergeCell ref="C3:C4"/>
    <mergeCell ref="D3:G3"/>
    <mergeCell ref="H3:K3"/>
    <mergeCell ref="D4:E4"/>
    <mergeCell ref="F4:G4"/>
    <mergeCell ref="H4:K4"/>
    <mergeCell ref="J5:K5"/>
    <mergeCell ref="D34:E34"/>
    <mergeCell ref="F34:G34"/>
    <mergeCell ref="D35:G35"/>
    <mergeCell ref="A5:A6"/>
    <mergeCell ref="B5:B6"/>
    <mergeCell ref="C5:C6"/>
    <mergeCell ref="D5:E5"/>
    <mergeCell ref="F5:G5"/>
    <mergeCell ref="H5:I5"/>
  </mergeCells>
  <conditionalFormatting sqref="B36:C37 C38">
    <cfRule type="containsText" dxfId="215" priority="13" operator="containsText" text="UWAGA">
      <formula>NOT(ISERROR(SEARCH("UWAGA",B36)))</formula>
    </cfRule>
  </conditionalFormatting>
  <conditionalFormatting sqref="B41 B36:C38">
    <cfRule type="containsText" dxfId="214" priority="12" operator="containsText" text="UWAGA">
      <formula>NOT(ISERROR(SEARCH("UWAGA",B36)))</formula>
    </cfRule>
  </conditionalFormatting>
  <conditionalFormatting sqref="C36:C38">
    <cfRule type="cellIs" dxfId="213" priority="9" operator="greaterThan">
      <formula>0</formula>
    </cfRule>
    <cfRule type="cellIs" dxfId="212" priority="10" operator="lessThan">
      <formula>0</formula>
    </cfRule>
    <cfRule type="cellIs" dxfId="211" priority="11" operator="equal">
      <formula>0</formula>
    </cfRule>
  </conditionalFormatting>
  <conditionalFormatting sqref="B41 B38 C38:C40">
    <cfRule type="containsText" dxfId="210" priority="8" operator="containsText" text="Wprowadzono poprzedni okres poprawnie">
      <formula>NOT(ISERROR(SEARCH("Wprowadzono poprzedni okres poprawnie",B38)))</formula>
    </cfRule>
  </conditionalFormatting>
  <conditionalFormatting sqref="B36:B37">
    <cfRule type="containsText" dxfId="209" priority="5" operator="containsText" text="NIEDOPŁATA">
      <formula>NOT(ISERROR(SEARCH("NIEDOPŁATA",B36)))</formula>
    </cfRule>
    <cfRule type="containsText" dxfId="208" priority="6" operator="containsText" text="NADPŁATA">
      <formula>NOT(ISERROR(SEARCH("NADPŁATA",B36)))</formula>
    </cfRule>
    <cfRule type="containsText" dxfId="207" priority="7" operator="containsText" text="Rozliczono całkowicie">
      <formula>NOT(ISERROR(SEARCH("Rozliczono całkowicie",B36)))</formula>
    </cfRule>
  </conditionalFormatting>
  <conditionalFormatting sqref="B37:C37">
    <cfRule type="containsText" dxfId="206" priority="3" operator="containsText" text="Odpis procentowy na dobro koła wprowadzono błędnie">
      <formula>NOT(ISERROR(SEARCH("Odpis procentowy na dobro koła wprowadzono błędnie",B37)))</formula>
    </cfRule>
    <cfRule type="containsText" dxfId="205" priority="4" operator="containsText" text="Odpis procentowy na dobro koła wprowadzono poprawnie">
      <formula>NOT(ISERROR(SEARCH("Odpis procentowy na dobro koła wprowadzono poprawnie",B37)))</formula>
    </cfRule>
  </conditionalFormatting>
  <conditionalFormatting sqref="C38">
    <cfRule type="containsText" dxfId="204" priority="1" operator="containsText" text="UWAGA !!! Nie wprowadzono poprzedniego okresu w kasie lub banku">
      <formula>NOT(ISERROR(SEARCH("UWAGA !!! Nie wprowadzono poprzedniego okresu w kasie lub banku",C38)))</formula>
    </cfRule>
    <cfRule type="containsText" dxfId="203" priority="2" operator="containsText" text="Wprowadzono poprzedni okres poprawnie">
      <formula>NOT(ISERROR(SEARCH("Wprowadzono poprzedni okres poprawnie",C38)))</formula>
    </cfRule>
  </conditionalFormatting>
  <pageMargins left="0.59055118110236227" right="0.15748031496062992" top="0.31496062992125984" bottom="0.31496062992125984" header="0.31496062992125984" footer="0.31496062992125984"/>
  <pageSetup paperSize="9" scale="66" fitToHeight="100" orientation="landscape" r:id="rId1"/>
  <headerFooter>
    <oddHeader>&amp;L.&amp;R&amp;8OM PZW 2018 v1.0</oddHeader>
    <oddFooter>&amp;RStrona &amp;P z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7" zoomScaleNormal="100" zoomScaleSheetLayoutView="78" workbookViewId="0">
      <selection activeCell="B24" sqref="B24"/>
    </sheetView>
  </sheetViews>
  <sheetFormatPr defaultRowHeight="14.25"/>
  <cols>
    <col min="1" max="1" width="3.75" customWidth="1"/>
    <col min="2" max="2" width="69.625" customWidth="1"/>
    <col min="3" max="3" width="20.75" customWidth="1"/>
    <col min="4" max="10" width="12" customWidth="1"/>
    <col min="11" max="11" width="15.75" customWidth="1"/>
  </cols>
  <sheetData>
    <row r="1" spans="1:13" ht="27.75" customHeight="1">
      <c r="C1" s="50" t="s">
        <v>53</v>
      </c>
      <c r="D1" s="50"/>
      <c r="E1" s="50"/>
      <c r="F1" s="50"/>
      <c r="G1" s="50"/>
      <c r="H1" s="50"/>
      <c r="I1" s="50"/>
      <c r="J1" s="50"/>
      <c r="K1" s="50"/>
    </row>
    <row r="2" spans="1:13" ht="35.25" customHeight="1" thickBot="1">
      <c r="A2" s="7"/>
      <c r="B2" s="9" t="s">
        <v>0</v>
      </c>
      <c r="C2" s="51" t="s">
        <v>65</v>
      </c>
      <c r="D2" s="51"/>
      <c r="E2" s="51"/>
      <c r="F2" s="51"/>
      <c r="G2" s="51"/>
      <c r="H2" s="51"/>
      <c r="I2" s="51"/>
      <c r="J2" s="51"/>
      <c r="K2" s="51"/>
    </row>
    <row r="3" spans="1:13" ht="15.75" thickBot="1">
      <c r="A3" s="60"/>
      <c r="B3" s="54" t="s">
        <v>41</v>
      </c>
      <c r="C3" s="52">
        <v>0</v>
      </c>
      <c r="D3" s="64" t="s">
        <v>11</v>
      </c>
      <c r="E3" s="65"/>
      <c r="F3" s="65"/>
      <c r="G3" s="66"/>
      <c r="H3" s="78" t="s">
        <v>16</v>
      </c>
      <c r="I3" s="79"/>
      <c r="J3" s="79"/>
      <c r="K3" s="80"/>
    </row>
    <row r="4" spans="1:13" ht="20.100000000000001" customHeight="1" thickBot="1">
      <c r="A4" s="61"/>
      <c r="B4" s="55"/>
      <c r="C4" s="53"/>
      <c r="D4" s="84">
        <f>maj!D34</f>
        <v>0</v>
      </c>
      <c r="E4" s="85"/>
      <c r="F4" s="85">
        <f>maj!F34</f>
        <v>0</v>
      </c>
      <c r="G4" s="86"/>
      <c r="H4" s="81">
        <f>maj!C36</f>
        <v>0</v>
      </c>
      <c r="I4" s="82"/>
      <c r="J4" s="82"/>
      <c r="K4" s="83"/>
      <c r="L4" s="2"/>
      <c r="M4" s="2"/>
    </row>
    <row r="5" spans="1:13">
      <c r="A5" s="67" t="s">
        <v>4</v>
      </c>
      <c r="B5" s="56" t="s">
        <v>35</v>
      </c>
      <c r="C5" s="58" t="s">
        <v>19</v>
      </c>
      <c r="D5" s="62" t="s">
        <v>2</v>
      </c>
      <c r="E5" s="63"/>
      <c r="F5" s="62" t="s">
        <v>3</v>
      </c>
      <c r="G5" s="63"/>
      <c r="H5" s="74" t="s">
        <v>7</v>
      </c>
      <c r="I5" s="75"/>
      <c r="J5" s="76" t="s">
        <v>1</v>
      </c>
      <c r="K5" s="77"/>
    </row>
    <row r="6" spans="1:13" ht="36.75" thickBot="1">
      <c r="A6" s="68"/>
      <c r="B6" s="57"/>
      <c r="C6" s="59"/>
      <c r="D6" s="39" t="s">
        <v>7</v>
      </c>
      <c r="E6" s="40" t="s">
        <v>1</v>
      </c>
      <c r="F6" s="39" t="s">
        <v>7</v>
      </c>
      <c r="G6" s="40" t="s">
        <v>1</v>
      </c>
      <c r="H6" s="41" t="s">
        <v>10</v>
      </c>
      <c r="I6" s="42" t="s">
        <v>5</v>
      </c>
      <c r="J6" s="42" t="s">
        <v>33</v>
      </c>
      <c r="K6" s="40" t="s">
        <v>6</v>
      </c>
    </row>
    <row r="7" spans="1:13" ht="20.100000000000001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24</v>
      </c>
      <c r="F7" s="38" t="s">
        <v>25</v>
      </c>
      <c r="G7" s="38" t="s">
        <v>26</v>
      </c>
      <c r="H7" s="38" t="s">
        <v>27</v>
      </c>
      <c r="I7" s="38" t="s">
        <v>28</v>
      </c>
      <c r="J7" s="38" t="s">
        <v>29</v>
      </c>
      <c r="K7" s="43" t="s">
        <v>30</v>
      </c>
      <c r="L7" s="2"/>
      <c r="M7" s="2"/>
    </row>
    <row r="8" spans="1:13" s="4" customFormat="1" ht="20.100000000000001" customHeight="1">
      <c r="A8" s="29">
        <v>1</v>
      </c>
      <c r="B8" s="17" t="s">
        <v>9</v>
      </c>
      <c r="C8" s="17"/>
      <c r="D8" s="30">
        <f>IF(D9&gt;0,C3-D9,0)</f>
        <v>0</v>
      </c>
      <c r="E8" s="30"/>
      <c r="F8" s="31">
        <f>IF(F9&gt;=0,C3-F9,0)</f>
        <v>0</v>
      </c>
      <c r="G8" s="30"/>
      <c r="H8" s="10">
        <f>D8+F8</f>
        <v>0</v>
      </c>
      <c r="I8" s="10">
        <f>D8+F8</f>
        <v>0</v>
      </c>
      <c r="J8" s="10"/>
      <c r="K8" s="10"/>
    </row>
    <row r="9" spans="1:13" s="4" customFormat="1" ht="20.100000000000001" customHeight="1">
      <c r="A9" s="29">
        <f>A8+1</f>
        <v>2</v>
      </c>
      <c r="B9" s="17" t="s">
        <v>12</v>
      </c>
      <c r="C9" s="17"/>
      <c r="D9" s="49"/>
      <c r="E9" s="32"/>
      <c r="F9" s="27"/>
      <c r="G9" s="32"/>
      <c r="H9" s="10"/>
      <c r="I9" s="10">
        <f>C3-(D8+F8)</f>
        <v>0</v>
      </c>
      <c r="J9" s="10"/>
      <c r="K9" s="10"/>
    </row>
    <row r="10" spans="1:13" s="4" customFormat="1" ht="20.100000000000001" customHeight="1">
      <c r="A10" s="29">
        <f t="shared" ref="A10:A32" si="0">A9+1</f>
        <v>3</v>
      </c>
      <c r="B10" s="17" t="s">
        <v>36</v>
      </c>
      <c r="C10" s="18"/>
      <c r="D10" s="32"/>
      <c r="E10" s="27"/>
      <c r="F10" s="32"/>
      <c r="G10" s="27"/>
      <c r="H10" s="10"/>
      <c r="I10" s="10"/>
      <c r="J10" s="10">
        <f>E10+G10</f>
        <v>0</v>
      </c>
      <c r="K10" s="10">
        <f>E10+G10</f>
        <v>0</v>
      </c>
    </row>
    <row r="11" spans="1:13" ht="20.100000000000001" customHeight="1">
      <c r="A11" s="33">
        <f t="shared" si="0"/>
        <v>4</v>
      </c>
      <c r="B11" s="18"/>
      <c r="C11" s="18"/>
      <c r="D11" s="27"/>
      <c r="E11" s="27"/>
      <c r="F11" s="27"/>
      <c r="G11" s="27"/>
      <c r="H11" s="28"/>
      <c r="I11" s="28">
        <f>D11+F11</f>
        <v>0</v>
      </c>
      <c r="J11" s="28"/>
      <c r="K11" s="28">
        <f>E11+G11</f>
        <v>0</v>
      </c>
    </row>
    <row r="12" spans="1:13" ht="20.100000000000001" customHeight="1">
      <c r="A12" s="33">
        <f t="shared" si="0"/>
        <v>5</v>
      </c>
      <c r="B12" s="18"/>
      <c r="C12" s="18"/>
      <c r="D12" s="27"/>
      <c r="E12" s="27"/>
      <c r="F12" s="27"/>
      <c r="G12" s="27"/>
      <c r="H12" s="28"/>
      <c r="I12" s="28">
        <f t="shared" ref="I12:I30" si="1">D12+F12</f>
        <v>0</v>
      </c>
      <c r="J12" s="28"/>
      <c r="K12" s="28">
        <f t="shared" ref="K12:K15" si="2">E12+G12</f>
        <v>0</v>
      </c>
    </row>
    <row r="13" spans="1:13" ht="20.100000000000001" customHeight="1">
      <c r="A13" s="33">
        <f t="shared" si="0"/>
        <v>6</v>
      </c>
      <c r="B13" s="18"/>
      <c r="C13" s="18"/>
      <c r="D13" s="27"/>
      <c r="E13" s="27"/>
      <c r="F13" s="27"/>
      <c r="G13" s="27"/>
      <c r="H13" s="28"/>
      <c r="I13" s="28">
        <f t="shared" si="1"/>
        <v>0</v>
      </c>
      <c r="J13" s="28"/>
      <c r="K13" s="28">
        <f t="shared" si="2"/>
        <v>0</v>
      </c>
    </row>
    <row r="14" spans="1:13" ht="20.100000000000001" customHeight="1">
      <c r="A14" s="33">
        <f t="shared" si="0"/>
        <v>7</v>
      </c>
      <c r="B14" s="18"/>
      <c r="C14" s="18"/>
      <c r="D14" s="27"/>
      <c r="E14" s="27"/>
      <c r="F14" s="27"/>
      <c r="G14" s="27"/>
      <c r="H14" s="28"/>
      <c r="I14" s="28">
        <f t="shared" si="1"/>
        <v>0</v>
      </c>
      <c r="J14" s="28"/>
      <c r="K14" s="28">
        <f t="shared" si="2"/>
        <v>0</v>
      </c>
    </row>
    <row r="15" spans="1:13" ht="20.100000000000001" customHeight="1">
      <c r="A15" s="33">
        <f t="shared" si="0"/>
        <v>8</v>
      </c>
      <c r="B15" s="18"/>
      <c r="C15" s="18"/>
      <c r="D15" s="27"/>
      <c r="E15" s="27"/>
      <c r="F15" s="27"/>
      <c r="G15" s="27"/>
      <c r="H15" s="28"/>
      <c r="I15" s="28">
        <f t="shared" si="1"/>
        <v>0</v>
      </c>
      <c r="J15" s="28"/>
      <c r="K15" s="28">
        <f t="shared" si="2"/>
        <v>0</v>
      </c>
    </row>
    <row r="16" spans="1:13" ht="20.100000000000001" customHeight="1">
      <c r="A16" s="33">
        <f t="shared" si="0"/>
        <v>9</v>
      </c>
      <c r="B16" s="18"/>
      <c r="C16" s="18"/>
      <c r="D16" s="27"/>
      <c r="E16" s="27"/>
      <c r="F16" s="27"/>
      <c r="G16" s="27"/>
      <c r="H16" s="28"/>
      <c r="I16" s="28">
        <f t="shared" si="1"/>
        <v>0</v>
      </c>
      <c r="J16" s="28"/>
      <c r="K16" s="28">
        <f>E16+G16</f>
        <v>0</v>
      </c>
    </row>
    <row r="17" spans="1:11" ht="20.100000000000001" customHeight="1">
      <c r="A17" s="33">
        <f t="shared" si="0"/>
        <v>10</v>
      </c>
      <c r="B17" s="18"/>
      <c r="C17" s="18"/>
      <c r="D17" s="27"/>
      <c r="E17" s="27"/>
      <c r="F17" s="27"/>
      <c r="G17" s="27"/>
      <c r="H17" s="28"/>
      <c r="I17" s="28">
        <f t="shared" si="1"/>
        <v>0</v>
      </c>
      <c r="J17" s="28"/>
      <c r="K17" s="28">
        <f t="shared" ref="K17:K30" si="3">E17+G17</f>
        <v>0</v>
      </c>
    </row>
    <row r="18" spans="1:11" ht="20.100000000000001" customHeight="1">
      <c r="A18" s="33">
        <f t="shared" si="0"/>
        <v>11</v>
      </c>
      <c r="B18" s="18"/>
      <c r="C18" s="18"/>
      <c r="D18" s="27"/>
      <c r="E18" s="27"/>
      <c r="F18" s="27"/>
      <c r="G18" s="27"/>
      <c r="H18" s="28"/>
      <c r="I18" s="28">
        <f t="shared" si="1"/>
        <v>0</v>
      </c>
      <c r="J18" s="28"/>
      <c r="K18" s="28">
        <f t="shared" si="3"/>
        <v>0</v>
      </c>
    </row>
    <row r="19" spans="1:11" ht="20.100000000000001" customHeight="1">
      <c r="A19" s="33">
        <f t="shared" si="0"/>
        <v>12</v>
      </c>
      <c r="B19" s="18"/>
      <c r="C19" s="18"/>
      <c r="D19" s="27"/>
      <c r="E19" s="27"/>
      <c r="F19" s="27"/>
      <c r="G19" s="27"/>
      <c r="H19" s="28"/>
      <c r="I19" s="28">
        <f t="shared" si="1"/>
        <v>0</v>
      </c>
      <c r="J19" s="28"/>
      <c r="K19" s="28">
        <f t="shared" si="3"/>
        <v>0</v>
      </c>
    </row>
    <row r="20" spans="1:11" ht="20.100000000000001" customHeight="1">
      <c r="A20" s="33">
        <f t="shared" si="0"/>
        <v>13</v>
      </c>
      <c r="B20" s="18"/>
      <c r="C20" s="18"/>
      <c r="D20" s="27"/>
      <c r="E20" s="27"/>
      <c r="F20" s="27"/>
      <c r="G20" s="27"/>
      <c r="H20" s="28"/>
      <c r="I20" s="28">
        <f t="shared" si="1"/>
        <v>0</v>
      </c>
      <c r="J20" s="28"/>
      <c r="K20" s="28">
        <f t="shared" si="3"/>
        <v>0</v>
      </c>
    </row>
    <row r="21" spans="1:11" ht="20.100000000000001" customHeight="1">
      <c r="A21" s="33">
        <f t="shared" si="0"/>
        <v>14</v>
      </c>
      <c r="B21" s="18"/>
      <c r="C21" s="18"/>
      <c r="D21" s="27"/>
      <c r="E21" s="27"/>
      <c r="F21" s="27"/>
      <c r="G21" s="27"/>
      <c r="H21" s="28"/>
      <c r="I21" s="28">
        <f t="shared" si="1"/>
        <v>0</v>
      </c>
      <c r="J21" s="28"/>
      <c r="K21" s="28">
        <f t="shared" si="3"/>
        <v>0</v>
      </c>
    </row>
    <row r="22" spans="1:11" ht="20.100000000000001" customHeight="1">
      <c r="A22" s="33">
        <f t="shared" si="0"/>
        <v>15</v>
      </c>
      <c r="B22" s="18"/>
      <c r="C22" s="18"/>
      <c r="D22" s="27"/>
      <c r="E22" s="27"/>
      <c r="F22" s="27"/>
      <c r="G22" s="27"/>
      <c r="H22" s="28"/>
      <c r="I22" s="28">
        <f t="shared" si="1"/>
        <v>0</v>
      </c>
      <c r="J22" s="28"/>
      <c r="K22" s="28">
        <f t="shared" si="3"/>
        <v>0</v>
      </c>
    </row>
    <row r="23" spans="1:11" ht="20.100000000000001" customHeight="1">
      <c r="A23" s="33">
        <f t="shared" si="0"/>
        <v>16</v>
      </c>
      <c r="B23" s="18"/>
      <c r="C23" s="18"/>
      <c r="D23" s="27"/>
      <c r="E23" s="27"/>
      <c r="F23" s="27"/>
      <c r="G23" s="27"/>
      <c r="H23" s="28"/>
      <c r="I23" s="28">
        <f t="shared" si="1"/>
        <v>0</v>
      </c>
      <c r="J23" s="28"/>
      <c r="K23" s="28">
        <f t="shared" si="3"/>
        <v>0</v>
      </c>
    </row>
    <row r="24" spans="1:11" ht="20.100000000000001" customHeight="1">
      <c r="A24" s="33">
        <f t="shared" si="0"/>
        <v>17</v>
      </c>
      <c r="B24" s="18"/>
      <c r="C24" s="18"/>
      <c r="D24" s="27"/>
      <c r="E24" s="27"/>
      <c r="F24" s="27"/>
      <c r="G24" s="27"/>
      <c r="H24" s="28"/>
      <c r="I24" s="28">
        <f t="shared" si="1"/>
        <v>0</v>
      </c>
      <c r="J24" s="28"/>
      <c r="K24" s="28">
        <f t="shared" si="3"/>
        <v>0</v>
      </c>
    </row>
    <row r="25" spans="1:11" ht="20.100000000000001" customHeight="1">
      <c r="A25" s="33">
        <f t="shared" si="0"/>
        <v>18</v>
      </c>
      <c r="B25" s="18"/>
      <c r="C25" s="18"/>
      <c r="D25" s="27"/>
      <c r="E25" s="27"/>
      <c r="F25" s="27"/>
      <c r="G25" s="27"/>
      <c r="H25" s="28"/>
      <c r="I25" s="28">
        <f t="shared" si="1"/>
        <v>0</v>
      </c>
      <c r="J25" s="28"/>
      <c r="K25" s="28">
        <f t="shared" si="3"/>
        <v>0</v>
      </c>
    </row>
    <row r="26" spans="1:11" ht="20.100000000000001" customHeight="1">
      <c r="A26" s="33">
        <f t="shared" si="0"/>
        <v>19</v>
      </c>
      <c r="B26" s="18"/>
      <c r="C26" s="18"/>
      <c r="D26" s="27"/>
      <c r="E26" s="27"/>
      <c r="F26" s="27"/>
      <c r="G26" s="27"/>
      <c r="H26" s="28"/>
      <c r="I26" s="28">
        <f t="shared" si="1"/>
        <v>0</v>
      </c>
      <c r="J26" s="28"/>
      <c r="K26" s="28">
        <f t="shared" si="3"/>
        <v>0</v>
      </c>
    </row>
    <row r="27" spans="1:11" ht="20.100000000000001" customHeight="1">
      <c r="A27" s="33">
        <f t="shared" si="0"/>
        <v>20</v>
      </c>
      <c r="B27" s="18"/>
      <c r="C27" s="18"/>
      <c r="D27" s="27"/>
      <c r="E27" s="27"/>
      <c r="F27" s="27"/>
      <c r="G27" s="27"/>
      <c r="H27" s="28"/>
      <c r="I27" s="28">
        <f t="shared" si="1"/>
        <v>0</v>
      </c>
      <c r="J27" s="28"/>
      <c r="K27" s="28">
        <f t="shared" si="3"/>
        <v>0</v>
      </c>
    </row>
    <row r="28" spans="1:11" ht="20.100000000000001" customHeight="1">
      <c r="A28" s="33">
        <f t="shared" si="0"/>
        <v>21</v>
      </c>
      <c r="B28" s="18"/>
      <c r="C28" s="18"/>
      <c r="D28" s="27"/>
      <c r="E28" s="27"/>
      <c r="F28" s="27"/>
      <c r="G28" s="27"/>
      <c r="H28" s="28"/>
      <c r="I28" s="28">
        <f t="shared" si="1"/>
        <v>0</v>
      </c>
      <c r="J28" s="28"/>
      <c r="K28" s="28">
        <f t="shared" si="3"/>
        <v>0</v>
      </c>
    </row>
    <row r="29" spans="1:11" ht="20.100000000000001" customHeight="1">
      <c r="A29" s="33">
        <f t="shared" si="0"/>
        <v>22</v>
      </c>
      <c r="B29" s="18"/>
      <c r="C29" s="18"/>
      <c r="D29" s="27"/>
      <c r="E29" s="27"/>
      <c r="F29" s="27"/>
      <c r="G29" s="27"/>
      <c r="H29" s="28"/>
      <c r="I29" s="28">
        <f t="shared" si="1"/>
        <v>0</v>
      </c>
      <c r="J29" s="28"/>
      <c r="K29" s="28">
        <f t="shared" si="3"/>
        <v>0</v>
      </c>
    </row>
    <row r="30" spans="1:11" ht="20.100000000000001" customHeight="1">
      <c r="A30" s="33">
        <f t="shared" si="0"/>
        <v>23</v>
      </c>
      <c r="B30" s="18"/>
      <c r="C30" s="18"/>
      <c r="D30" s="27"/>
      <c r="E30" s="27"/>
      <c r="F30" s="27"/>
      <c r="G30" s="27"/>
      <c r="H30" s="28"/>
      <c r="I30" s="28">
        <f t="shared" si="1"/>
        <v>0</v>
      </c>
      <c r="J30" s="28"/>
      <c r="K30" s="28">
        <f t="shared" si="3"/>
        <v>0</v>
      </c>
    </row>
    <row r="31" spans="1:11" ht="20.100000000000001" customHeight="1">
      <c r="A31" s="33">
        <f t="shared" si="0"/>
        <v>24</v>
      </c>
      <c r="B31" s="18"/>
      <c r="C31" s="18"/>
      <c r="D31" s="34"/>
      <c r="E31" s="34"/>
      <c r="F31" s="34"/>
      <c r="G31" s="34"/>
      <c r="H31" s="35"/>
      <c r="I31" s="35">
        <f>D31+F31</f>
        <v>0</v>
      </c>
      <c r="J31" s="35"/>
      <c r="K31" s="35">
        <f>E31+G31</f>
        <v>0</v>
      </c>
    </row>
    <row r="32" spans="1:11" ht="20.100000000000001" customHeight="1">
      <c r="A32" s="33">
        <f t="shared" si="0"/>
        <v>25</v>
      </c>
      <c r="B32" s="18"/>
      <c r="C32" s="18"/>
      <c r="D32" s="34"/>
      <c r="E32" s="34"/>
      <c r="F32" s="34"/>
      <c r="G32" s="34"/>
      <c r="H32" s="35"/>
      <c r="I32" s="35">
        <f>D32+F32</f>
        <v>0</v>
      </c>
      <c r="J32" s="35"/>
      <c r="K32" s="35">
        <f>E32+G32</f>
        <v>0</v>
      </c>
    </row>
    <row r="33" spans="1:11" ht="20.100000000000001" customHeight="1">
      <c r="A33" s="22"/>
      <c r="B33" s="25"/>
      <c r="C33" s="36" t="s">
        <v>31</v>
      </c>
      <c r="D33" s="26">
        <f>SUBTOTAL(109,Tabela136789[4])</f>
        <v>0</v>
      </c>
      <c r="E33" s="26">
        <f>SUBTOTAL(109,Tabela136789[5])</f>
        <v>0</v>
      </c>
      <c r="F33" s="26">
        <f>SUBTOTAL(109,Tabela136789[6])</f>
        <v>0</v>
      </c>
      <c r="G33" s="26">
        <f>SUBTOTAL(109,Tabela136789[7])</f>
        <v>0</v>
      </c>
      <c r="H33" s="26">
        <f>SUBTOTAL(109,Tabela136789[8])</f>
        <v>0</v>
      </c>
      <c r="I33" s="26">
        <f>SUBTOTAL(109,Tabela136789[9])+D4+F4</f>
        <v>0</v>
      </c>
      <c r="J33" s="26">
        <f>SUBTOTAL(109,Tabela136789[10])</f>
        <v>0</v>
      </c>
      <c r="K33" s="26">
        <f>SUBTOTAL(109,Tabela136789[11])</f>
        <v>0</v>
      </c>
    </row>
    <row r="34" spans="1:11" ht="15">
      <c r="A34" s="1"/>
      <c r="B34" s="23"/>
      <c r="C34" s="24" t="s">
        <v>32</v>
      </c>
      <c r="D34" s="73">
        <f>D33-E33+D4</f>
        <v>0</v>
      </c>
      <c r="E34" s="73"/>
      <c r="F34" s="73">
        <f>F33-G33+F4</f>
        <v>0</v>
      </c>
      <c r="G34" s="73"/>
      <c r="H34" s="6"/>
      <c r="I34" s="6"/>
      <c r="J34" s="6"/>
      <c r="K34" s="6"/>
    </row>
    <row r="35" spans="1:11" ht="15">
      <c r="A35" s="1"/>
      <c r="B35" s="20"/>
      <c r="C35" s="19" t="s">
        <v>17</v>
      </c>
      <c r="D35" s="72">
        <f>F34+D34</f>
        <v>0</v>
      </c>
      <c r="E35" s="72"/>
      <c r="F35" s="72"/>
      <c r="G35" s="72"/>
      <c r="H35" s="5"/>
      <c r="I35" s="5"/>
      <c r="J35" s="5"/>
      <c r="K35" s="5"/>
    </row>
    <row r="36" spans="1:11" ht="15">
      <c r="A36" s="1"/>
      <c r="B36" s="12" t="str">
        <f>IF(C36=0,"Rozliczono całkowicie",IF(C36&gt;0,"NADPŁATA","NIEDOPŁATA"))</f>
        <v>Rozliczono całkowicie</v>
      </c>
      <c r="C36" s="11">
        <f>(I9+J33)-C3+H4</f>
        <v>0</v>
      </c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3" t="str">
        <f>IF(D9+F9=I9,"Odpis procentowy na dobro koła wprowadzono poprawnie","Odpis procentowy na dobro koła wprowadzono błędnie")</f>
        <v>Odpis procentowy na dobro koła wprowadzono poprawnie</v>
      </c>
      <c r="C37" s="14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5" t="str">
        <f>IF(AND(ISNUMBER(D4),ISNUMBER(F4)),"Wprowadzono poprzedni okres poprawnie","UWAGA !!! Nie wprowadzono poprzedniego okresu w kasie lub banku")</f>
        <v>Wprowadzono poprzedni okres poprawnie</v>
      </c>
      <c r="C38" s="16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22" t="s">
        <v>8</v>
      </c>
      <c r="C39" s="8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8"/>
      <c r="E40" s="7" t="s">
        <v>34</v>
      </c>
      <c r="F40" s="1"/>
      <c r="G40" s="1"/>
      <c r="H40" s="1"/>
      <c r="I40" s="7" t="s">
        <v>14</v>
      </c>
      <c r="J40" s="1"/>
      <c r="K40" s="7" t="s">
        <v>15</v>
      </c>
    </row>
    <row r="41" spans="1:11">
      <c r="A41" s="1"/>
      <c r="B41" s="21" t="s">
        <v>13</v>
      </c>
      <c r="C41" s="21"/>
      <c r="D41" s="1"/>
      <c r="F41" s="7"/>
      <c r="G41" s="7"/>
      <c r="I41" s="7"/>
      <c r="K41" s="7"/>
    </row>
    <row r="42" spans="1:11">
      <c r="A42" s="21"/>
      <c r="B42" s="21"/>
      <c r="C42" s="21"/>
      <c r="D42" s="1"/>
      <c r="E42" s="1"/>
      <c r="F42" s="1"/>
      <c r="G42" s="1"/>
      <c r="H42" s="1"/>
      <c r="I42" s="1"/>
      <c r="J42" s="1"/>
      <c r="K42" s="1"/>
    </row>
    <row r="43" spans="1:11">
      <c r="A43" s="21"/>
      <c r="B43" s="21"/>
      <c r="C43" s="2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 password="D9BE" sheet="1" objects="1" scenarios="1"/>
  <mergeCells count="20">
    <mergeCell ref="C1:K1"/>
    <mergeCell ref="C2:K2"/>
    <mergeCell ref="A3:A4"/>
    <mergeCell ref="B3:B4"/>
    <mergeCell ref="C3:C4"/>
    <mergeCell ref="D3:G3"/>
    <mergeCell ref="H3:K3"/>
    <mergeCell ref="D4:E4"/>
    <mergeCell ref="F4:G4"/>
    <mergeCell ref="H4:K4"/>
    <mergeCell ref="J5:K5"/>
    <mergeCell ref="D34:E34"/>
    <mergeCell ref="F34:G34"/>
    <mergeCell ref="D35:G35"/>
    <mergeCell ref="A5:A6"/>
    <mergeCell ref="B5:B6"/>
    <mergeCell ref="C5:C6"/>
    <mergeCell ref="D5:E5"/>
    <mergeCell ref="F5:G5"/>
    <mergeCell ref="H5:I5"/>
  </mergeCells>
  <conditionalFormatting sqref="B36:C37 C38">
    <cfRule type="containsText" dxfId="188" priority="13" operator="containsText" text="UWAGA">
      <formula>NOT(ISERROR(SEARCH("UWAGA",B36)))</formula>
    </cfRule>
  </conditionalFormatting>
  <conditionalFormatting sqref="B41 B36:C38">
    <cfRule type="containsText" dxfId="187" priority="12" operator="containsText" text="UWAGA">
      <formula>NOT(ISERROR(SEARCH("UWAGA",B36)))</formula>
    </cfRule>
  </conditionalFormatting>
  <conditionalFormatting sqref="C36:C38">
    <cfRule type="cellIs" dxfId="186" priority="9" operator="greaterThan">
      <formula>0</formula>
    </cfRule>
    <cfRule type="cellIs" dxfId="185" priority="10" operator="lessThan">
      <formula>0</formula>
    </cfRule>
    <cfRule type="cellIs" dxfId="184" priority="11" operator="equal">
      <formula>0</formula>
    </cfRule>
  </conditionalFormatting>
  <conditionalFormatting sqref="B41 B38 C38:C40">
    <cfRule type="containsText" dxfId="183" priority="8" operator="containsText" text="Wprowadzono poprzedni okres poprawnie">
      <formula>NOT(ISERROR(SEARCH("Wprowadzono poprzedni okres poprawnie",B38)))</formula>
    </cfRule>
  </conditionalFormatting>
  <conditionalFormatting sqref="B36:B37">
    <cfRule type="containsText" dxfId="182" priority="5" operator="containsText" text="NIEDOPŁATA">
      <formula>NOT(ISERROR(SEARCH("NIEDOPŁATA",B36)))</formula>
    </cfRule>
    <cfRule type="containsText" dxfId="181" priority="6" operator="containsText" text="NADPŁATA">
      <formula>NOT(ISERROR(SEARCH("NADPŁATA",B36)))</formula>
    </cfRule>
    <cfRule type="containsText" dxfId="180" priority="7" operator="containsText" text="Rozliczono całkowicie">
      <formula>NOT(ISERROR(SEARCH("Rozliczono całkowicie",B36)))</formula>
    </cfRule>
  </conditionalFormatting>
  <conditionalFormatting sqref="B37:C37">
    <cfRule type="containsText" dxfId="179" priority="3" operator="containsText" text="Odpis procentowy na dobro koła wprowadzono błędnie">
      <formula>NOT(ISERROR(SEARCH("Odpis procentowy na dobro koła wprowadzono błędnie",B37)))</formula>
    </cfRule>
    <cfRule type="containsText" dxfId="178" priority="4" operator="containsText" text="Odpis procentowy na dobro koła wprowadzono poprawnie">
      <formula>NOT(ISERROR(SEARCH("Odpis procentowy na dobro koła wprowadzono poprawnie",B37)))</formula>
    </cfRule>
  </conditionalFormatting>
  <conditionalFormatting sqref="C38">
    <cfRule type="containsText" dxfId="177" priority="1" operator="containsText" text="UWAGA !!! Nie wprowadzono poprzedniego okresu w kasie lub banku">
      <formula>NOT(ISERROR(SEARCH("UWAGA !!! Nie wprowadzono poprzedniego okresu w kasie lub banku",C38)))</formula>
    </cfRule>
    <cfRule type="containsText" dxfId="176" priority="2" operator="containsText" text="Wprowadzono poprzedni okres poprawnie">
      <formula>NOT(ISERROR(SEARCH("Wprowadzono poprzedni okres poprawnie",C38)))</formula>
    </cfRule>
  </conditionalFormatting>
  <pageMargins left="0.59055118110236227" right="0.15748031496062992" top="0.31496062992125984" bottom="0.31496062992125984" header="0.31496062992125984" footer="0.31496062992125984"/>
  <pageSetup paperSize="9" scale="66" fitToHeight="100" orientation="landscape" r:id="rId1"/>
  <headerFooter>
    <oddHeader>&amp;L.&amp;R&amp;8OM PZW 2018 v1.0</oddHeader>
    <oddFooter>&amp;RStrona &amp;P z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7" zoomScaleNormal="100" zoomScaleSheetLayoutView="78" workbookViewId="0">
      <selection activeCell="B15" sqref="B15"/>
    </sheetView>
  </sheetViews>
  <sheetFormatPr defaultRowHeight="14.25"/>
  <cols>
    <col min="1" max="1" width="3.75" customWidth="1"/>
    <col min="2" max="2" width="69.625" customWidth="1"/>
    <col min="3" max="3" width="20.75" customWidth="1"/>
    <col min="4" max="10" width="12" customWidth="1"/>
    <col min="11" max="11" width="15.75" customWidth="1"/>
  </cols>
  <sheetData>
    <row r="1" spans="1:13" ht="27.75" customHeight="1">
      <c r="C1" s="50" t="s">
        <v>54</v>
      </c>
      <c r="D1" s="50"/>
      <c r="E1" s="50"/>
      <c r="F1" s="50"/>
      <c r="G1" s="50"/>
      <c r="H1" s="50"/>
      <c r="I1" s="50"/>
      <c r="J1" s="50"/>
      <c r="K1" s="50"/>
    </row>
    <row r="2" spans="1:13" ht="35.25" customHeight="1" thickBot="1">
      <c r="A2" s="7"/>
      <c r="B2" s="9" t="s">
        <v>0</v>
      </c>
      <c r="C2" s="51" t="s">
        <v>66</v>
      </c>
      <c r="D2" s="51"/>
      <c r="E2" s="51"/>
      <c r="F2" s="51"/>
      <c r="G2" s="51"/>
      <c r="H2" s="51"/>
      <c r="I2" s="51"/>
      <c r="J2" s="51"/>
      <c r="K2" s="51"/>
    </row>
    <row r="3" spans="1:13" ht="15.75" thickBot="1">
      <c r="A3" s="60"/>
      <c r="B3" s="54" t="s">
        <v>42</v>
      </c>
      <c r="C3" s="52">
        <v>0</v>
      </c>
      <c r="D3" s="64" t="s">
        <v>11</v>
      </c>
      <c r="E3" s="65"/>
      <c r="F3" s="65"/>
      <c r="G3" s="66"/>
      <c r="H3" s="78" t="s">
        <v>16</v>
      </c>
      <c r="I3" s="79"/>
      <c r="J3" s="79"/>
      <c r="K3" s="80"/>
    </row>
    <row r="4" spans="1:13" ht="20.100000000000001" customHeight="1" thickBot="1">
      <c r="A4" s="61"/>
      <c r="B4" s="55"/>
      <c r="C4" s="53"/>
      <c r="D4" s="84">
        <f>czerwiec!D34</f>
        <v>0</v>
      </c>
      <c r="E4" s="85"/>
      <c r="F4" s="85">
        <f>czerwiec!F34</f>
        <v>0</v>
      </c>
      <c r="G4" s="86"/>
      <c r="H4" s="81">
        <f>czerwiec!C36</f>
        <v>0</v>
      </c>
      <c r="I4" s="82"/>
      <c r="J4" s="82"/>
      <c r="K4" s="83"/>
      <c r="L4" s="2"/>
      <c r="M4" s="2"/>
    </row>
    <row r="5" spans="1:13">
      <c r="A5" s="67" t="s">
        <v>4</v>
      </c>
      <c r="B5" s="56" t="s">
        <v>35</v>
      </c>
      <c r="C5" s="58" t="s">
        <v>19</v>
      </c>
      <c r="D5" s="62" t="s">
        <v>2</v>
      </c>
      <c r="E5" s="63"/>
      <c r="F5" s="62" t="s">
        <v>3</v>
      </c>
      <c r="G5" s="63"/>
      <c r="H5" s="74" t="s">
        <v>7</v>
      </c>
      <c r="I5" s="75"/>
      <c r="J5" s="76" t="s">
        <v>1</v>
      </c>
      <c r="K5" s="77"/>
    </row>
    <row r="6" spans="1:13" ht="36.75" thickBot="1">
      <c r="A6" s="68"/>
      <c r="B6" s="57"/>
      <c r="C6" s="59"/>
      <c r="D6" s="39" t="s">
        <v>7</v>
      </c>
      <c r="E6" s="40" t="s">
        <v>1</v>
      </c>
      <c r="F6" s="39" t="s">
        <v>7</v>
      </c>
      <c r="G6" s="40" t="s">
        <v>1</v>
      </c>
      <c r="H6" s="41" t="s">
        <v>10</v>
      </c>
      <c r="I6" s="42" t="s">
        <v>5</v>
      </c>
      <c r="J6" s="42" t="s">
        <v>33</v>
      </c>
      <c r="K6" s="40" t="s">
        <v>6</v>
      </c>
    </row>
    <row r="7" spans="1:13" ht="20.100000000000001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24</v>
      </c>
      <c r="F7" s="38" t="s">
        <v>25</v>
      </c>
      <c r="G7" s="38" t="s">
        <v>26</v>
      </c>
      <c r="H7" s="38" t="s">
        <v>27</v>
      </c>
      <c r="I7" s="38" t="s">
        <v>28</v>
      </c>
      <c r="J7" s="38" t="s">
        <v>29</v>
      </c>
      <c r="K7" s="43" t="s">
        <v>30</v>
      </c>
      <c r="L7" s="2"/>
      <c r="M7" s="2"/>
    </row>
    <row r="8" spans="1:13" s="4" customFormat="1" ht="20.100000000000001" customHeight="1">
      <c r="A8" s="29">
        <v>1</v>
      </c>
      <c r="B8" s="17" t="s">
        <v>9</v>
      </c>
      <c r="C8" s="17"/>
      <c r="D8" s="30">
        <f>IF(D9&gt;0,C3-D9,0)</f>
        <v>0</v>
      </c>
      <c r="E8" s="30"/>
      <c r="F8" s="31">
        <f>IF(F9&gt;=0,C3-F9,0)</f>
        <v>0</v>
      </c>
      <c r="G8" s="30"/>
      <c r="H8" s="10">
        <f>D8+F8</f>
        <v>0</v>
      </c>
      <c r="I8" s="10">
        <f>D8+F8</f>
        <v>0</v>
      </c>
      <c r="J8" s="10"/>
      <c r="K8" s="10"/>
    </row>
    <row r="9" spans="1:13" s="4" customFormat="1" ht="20.100000000000001" customHeight="1">
      <c r="A9" s="29">
        <f>A8+1</f>
        <v>2</v>
      </c>
      <c r="B9" s="17" t="s">
        <v>12</v>
      </c>
      <c r="C9" s="17"/>
      <c r="D9" s="49"/>
      <c r="E9" s="32"/>
      <c r="F9" s="27"/>
      <c r="G9" s="32"/>
      <c r="H9" s="10"/>
      <c r="I9" s="10">
        <f>C3-(D8+F8)</f>
        <v>0</v>
      </c>
      <c r="J9" s="10"/>
      <c r="K9" s="10"/>
    </row>
    <row r="10" spans="1:13" s="4" customFormat="1" ht="20.100000000000001" customHeight="1">
      <c r="A10" s="29">
        <f t="shared" ref="A10:A32" si="0">A9+1</f>
        <v>3</v>
      </c>
      <c r="B10" s="17" t="s">
        <v>36</v>
      </c>
      <c r="C10" s="18"/>
      <c r="D10" s="32"/>
      <c r="E10" s="27"/>
      <c r="F10" s="32"/>
      <c r="G10" s="27"/>
      <c r="H10" s="10"/>
      <c r="I10" s="10"/>
      <c r="J10" s="10">
        <f>E10+G10</f>
        <v>0</v>
      </c>
      <c r="K10" s="10">
        <f>E10+G10</f>
        <v>0</v>
      </c>
    </row>
    <row r="11" spans="1:13" ht="20.100000000000001" customHeight="1">
      <c r="A11" s="33">
        <f t="shared" si="0"/>
        <v>4</v>
      </c>
      <c r="B11" s="18"/>
      <c r="C11" s="18"/>
      <c r="D11" s="27"/>
      <c r="E11" s="27"/>
      <c r="F11" s="27"/>
      <c r="G11" s="27"/>
      <c r="H11" s="28"/>
      <c r="I11" s="28">
        <f>D11+F11</f>
        <v>0</v>
      </c>
      <c r="J11" s="28"/>
      <c r="K11" s="28">
        <f>E11+G11</f>
        <v>0</v>
      </c>
    </row>
    <row r="12" spans="1:13" ht="20.100000000000001" customHeight="1">
      <c r="A12" s="33">
        <f t="shared" si="0"/>
        <v>5</v>
      </c>
      <c r="B12" s="18"/>
      <c r="C12" s="18"/>
      <c r="D12" s="27"/>
      <c r="E12" s="27"/>
      <c r="F12" s="27"/>
      <c r="G12" s="27"/>
      <c r="H12" s="28"/>
      <c r="I12" s="28">
        <f t="shared" ref="I12:I30" si="1">D12+F12</f>
        <v>0</v>
      </c>
      <c r="J12" s="28"/>
      <c r="K12" s="28">
        <f t="shared" ref="K12:K15" si="2">E12+G12</f>
        <v>0</v>
      </c>
    </row>
    <row r="13" spans="1:13" ht="20.100000000000001" customHeight="1">
      <c r="A13" s="33">
        <f t="shared" si="0"/>
        <v>6</v>
      </c>
      <c r="B13" s="18"/>
      <c r="C13" s="18"/>
      <c r="D13" s="27"/>
      <c r="E13" s="27"/>
      <c r="F13" s="27"/>
      <c r="G13" s="27"/>
      <c r="H13" s="28"/>
      <c r="I13" s="28">
        <f t="shared" si="1"/>
        <v>0</v>
      </c>
      <c r="J13" s="28"/>
      <c r="K13" s="28">
        <f t="shared" si="2"/>
        <v>0</v>
      </c>
    </row>
    <row r="14" spans="1:13" ht="20.100000000000001" customHeight="1">
      <c r="A14" s="33">
        <f t="shared" si="0"/>
        <v>7</v>
      </c>
      <c r="B14" s="18"/>
      <c r="C14" s="18"/>
      <c r="D14" s="27"/>
      <c r="E14" s="27"/>
      <c r="F14" s="27"/>
      <c r="G14" s="27"/>
      <c r="H14" s="28"/>
      <c r="I14" s="28">
        <f t="shared" si="1"/>
        <v>0</v>
      </c>
      <c r="J14" s="28"/>
      <c r="K14" s="28">
        <f t="shared" si="2"/>
        <v>0</v>
      </c>
    </row>
    <row r="15" spans="1:13" ht="20.100000000000001" customHeight="1">
      <c r="A15" s="33">
        <f t="shared" si="0"/>
        <v>8</v>
      </c>
      <c r="B15" s="18"/>
      <c r="C15" s="18"/>
      <c r="D15" s="27"/>
      <c r="E15" s="27"/>
      <c r="F15" s="27"/>
      <c r="G15" s="27"/>
      <c r="H15" s="28"/>
      <c r="I15" s="28">
        <f t="shared" si="1"/>
        <v>0</v>
      </c>
      <c r="J15" s="28"/>
      <c r="K15" s="28">
        <f t="shared" si="2"/>
        <v>0</v>
      </c>
    </row>
    <row r="16" spans="1:13" ht="20.100000000000001" customHeight="1">
      <c r="A16" s="33">
        <f t="shared" si="0"/>
        <v>9</v>
      </c>
      <c r="B16" s="18"/>
      <c r="C16" s="18"/>
      <c r="D16" s="27"/>
      <c r="E16" s="27"/>
      <c r="F16" s="27"/>
      <c r="G16" s="27"/>
      <c r="H16" s="28"/>
      <c r="I16" s="28">
        <f t="shared" si="1"/>
        <v>0</v>
      </c>
      <c r="J16" s="28"/>
      <c r="K16" s="28">
        <f>E16+G16</f>
        <v>0</v>
      </c>
    </row>
    <row r="17" spans="1:11" ht="20.100000000000001" customHeight="1">
      <c r="A17" s="33">
        <f t="shared" si="0"/>
        <v>10</v>
      </c>
      <c r="B17" s="18"/>
      <c r="C17" s="18"/>
      <c r="D17" s="27"/>
      <c r="E17" s="27"/>
      <c r="F17" s="27"/>
      <c r="G17" s="27"/>
      <c r="H17" s="28"/>
      <c r="I17" s="28">
        <f t="shared" si="1"/>
        <v>0</v>
      </c>
      <c r="J17" s="28"/>
      <c r="K17" s="28">
        <f t="shared" ref="K17:K30" si="3">E17+G17</f>
        <v>0</v>
      </c>
    </row>
    <row r="18" spans="1:11" ht="20.100000000000001" customHeight="1">
      <c r="A18" s="33">
        <f t="shared" si="0"/>
        <v>11</v>
      </c>
      <c r="B18" s="18"/>
      <c r="C18" s="18"/>
      <c r="D18" s="27"/>
      <c r="E18" s="27"/>
      <c r="F18" s="27"/>
      <c r="G18" s="27"/>
      <c r="H18" s="28"/>
      <c r="I18" s="28">
        <f t="shared" si="1"/>
        <v>0</v>
      </c>
      <c r="J18" s="28"/>
      <c r="K18" s="28">
        <f t="shared" si="3"/>
        <v>0</v>
      </c>
    </row>
    <row r="19" spans="1:11" ht="20.100000000000001" customHeight="1">
      <c r="A19" s="33">
        <f t="shared" si="0"/>
        <v>12</v>
      </c>
      <c r="B19" s="18"/>
      <c r="C19" s="18"/>
      <c r="D19" s="27"/>
      <c r="E19" s="27"/>
      <c r="F19" s="27"/>
      <c r="G19" s="27"/>
      <c r="H19" s="28"/>
      <c r="I19" s="28">
        <f t="shared" si="1"/>
        <v>0</v>
      </c>
      <c r="J19" s="28"/>
      <c r="K19" s="28">
        <f t="shared" si="3"/>
        <v>0</v>
      </c>
    </row>
    <row r="20" spans="1:11" ht="20.100000000000001" customHeight="1">
      <c r="A20" s="33">
        <f t="shared" si="0"/>
        <v>13</v>
      </c>
      <c r="B20" s="18"/>
      <c r="C20" s="18"/>
      <c r="D20" s="27"/>
      <c r="E20" s="27"/>
      <c r="F20" s="27"/>
      <c r="G20" s="27"/>
      <c r="H20" s="28"/>
      <c r="I20" s="28">
        <f t="shared" si="1"/>
        <v>0</v>
      </c>
      <c r="J20" s="28"/>
      <c r="K20" s="28">
        <f t="shared" si="3"/>
        <v>0</v>
      </c>
    </row>
    <row r="21" spans="1:11" ht="20.100000000000001" customHeight="1">
      <c r="A21" s="33">
        <f t="shared" si="0"/>
        <v>14</v>
      </c>
      <c r="B21" s="18"/>
      <c r="C21" s="18"/>
      <c r="D21" s="27"/>
      <c r="E21" s="27"/>
      <c r="F21" s="27"/>
      <c r="G21" s="27"/>
      <c r="H21" s="28"/>
      <c r="I21" s="28">
        <f t="shared" si="1"/>
        <v>0</v>
      </c>
      <c r="J21" s="28"/>
      <c r="K21" s="28">
        <f t="shared" si="3"/>
        <v>0</v>
      </c>
    </row>
    <row r="22" spans="1:11" ht="20.100000000000001" customHeight="1">
      <c r="A22" s="33">
        <f t="shared" si="0"/>
        <v>15</v>
      </c>
      <c r="B22" s="18"/>
      <c r="C22" s="18"/>
      <c r="D22" s="27"/>
      <c r="E22" s="27"/>
      <c r="F22" s="27"/>
      <c r="G22" s="27"/>
      <c r="H22" s="28"/>
      <c r="I22" s="28">
        <f t="shared" si="1"/>
        <v>0</v>
      </c>
      <c r="J22" s="28"/>
      <c r="K22" s="28">
        <f t="shared" si="3"/>
        <v>0</v>
      </c>
    </row>
    <row r="23" spans="1:11" ht="20.100000000000001" customHeight="1">
      <c r="A23" s="33">
        <f t="shared" si="0"/>
        <v>16</v>
      </c>
      <c r="B23" s="18"/>
      <c r="C23" s="18"/>
      <c r="D23" s="27"/>
      <c r="E23" s="27"/>
      <c r="F23" s="27"/>
      <c r="G23" s="27"/>
      <c r="H23" s="28"/>
      <c r="I23" s="28">
        <f t="shared" si="1"/>
        <v>0</v>
      </c>
      <c r="J23" s="28"/>
      <c r="K23" s="28">
        <f t="shared" si="3"/>
        <v>0</v>
      </c>
    </row>
    <row r="24" spans="1:11" ht="20.100000000000001" customHeight="1">
      <c r="A24" s="33">
        <f t="shared" si="0"/>
        <v>17</v>
      </c>
      <c r="B24" s="18"/>
      <c r="C24" s="18"/>
      <c r="D24" s="27"/>
      <c r="E24" s="27"/>
      <c r="F24" s="27"/>
      <c r="G24" s="27"/>
      <c r="H24" s="28"/>
      <c r="I24" s="28">
        <f t="shared" si="1"/>
        <v>0</v>
      </c>
      <c r="J24" s="28"/>
      <c r="K24" s="28">
        <f t="shared" si="3"/>
        <v>0</v>
      </c>
    </row>
    <row r="25" spans="1:11" ht="20.100000000000001" customHeight="1">
      <c r="A25" s="33">
        <f t="shared" si="0"/>
        <v>18</v>
      </c>
      <c r="B25" s="18"/>
      <c r="C25" s="18"/>
      <c r="D25" s="27"/>
      <c r="E25" s="27"/>
      <c r="F25" s="27"/>
      <c r="G25" s="27"/>
      <c r="H25" s="28"/>
      <c r="I25" s="28">
        <f t="shared" si="1"/>
        <v>0</v>
      </c>
      <c r="J25" s="28"/>
      <c r="K25" s="28">
        <f t="shared" si="3"/>
        <v>0</v>
      </c>
    </row>
    <row r="26" spans="1:11" ht="20.100000000000001" customHeight="1">
      <c r="A26" s="33">
        <f t="shared" si="0"/>
        <v>19</v>
      </c>
      <c r="B26" s="18"/>
      <c r="C26" s="18"/>
      <c r="D26" s="27"/>
      <c r="E26" s="27"/>
      <c r="F26" s="27"/>
      <c r="G26" s="27"/>
      <c r="H26" s="28"/>
      <c r="I26" s="28">
        <f t="shared" si="1"/>
        <v>0</v>
      </c>
      <c r="J26" s="28"/>
      <c r="K26" s="28">
        <f t="shared" si="3"/>
        <v>0</v>
      </c>
    </row>
    <row r="27" spans="1:11" ht="20.100000000000001" customHeight="1">
      <c r="A27" s="33">
        <f t="shared" si="0"/>
        <v>20</v>
      </c>
      <c r="B27" s="18"/>
      <c r="C27" s="18"/>
      <c r="D27" s="27"/>
      <c r="E27" s="27"/>
      <c r="F27" s="27"/>
      <c r="G27" s="27"/>
      <c r="H27" s="28"/>
      <c r="I27" s="28">
        <f t="shared" si="1"/>
        <v>0</v>
      </c>
      <c r="J27" s="28"/>
      <c r="K27" s="28">
        <f t="shared" si="3"/>
        <v>0</v>
      </c>
    </row>
    <row r="28" spans="1:11" ht="20.100000000000001" customHeight="1">
      <c r="A28" s="33">
        <f t="shared" si="0"/>
        <v>21</v>
      </c>
      <c r="B28" s="18"/>
      <c r="C28" s="18"/>
      <c r="D28" s="27"/>
      <c r="E28" s="27"/>
      <c r="F28" s="27"/>
      <c r="G28" s="27"/>
      <c r="H28" s="28"/>
      <c r="I28" s="28">
        <f t="shared" si="1"/>
        <v>0</v>
      </c>
      <c r="J28" s="28"/>
      <c r="K28" s="28">
        <f t="shared" si="3"/>
        <v>0</v>
      </c>
    </row>
    <row r="29" spans="1:11" ht="20.100000000000001" customHeight="1">
      <c r="A29" s="33">
        <f t="shared" si="0"/>
        <v>22</v>
      </c>
      <c r="B29" s="18"/>
      <c r="C29" s="18"/>
      <c r="D29" s="27"/>
      <c r="E29" s="27"/>
      <c r="F29" s="27"/>
      <c r="G29" s="27"/>
      <c r="H29" s="28"/>
      <c r="I29" s="28">
        <f t="shared" si="1"/>
        <v>0</v>
      </c>
      <c r="J29" s="28"/>
      <c r="K29" s="28">
        <f t="shared" si="3"/>
        <v>0</v>
      </c>
    </row>
    <row r="30" spans="1:11" ht="20.100000000000001" customHeight="1">
      <c r="A30" s="33">
        <f t="shared" si="0"/>
        <v>23</v>
      </c>
      <c r="B30" s="18"/>
      <c r="C30" s="18"/>
      <c r="D30" s="27"/>
      <c r="E30" s="27"/>
      <c r="F30" s="27"/>
      <c r="G30" s="27"/>
      <c r="H30" s="28"/>
      <c r="I30" s="28">
        <f t="shared" si="1"/>
        <v>0</v>
      </c>
      <c r="J30" s="28"/>
      <c r="K30" s="28">
        <f t="shared" si="3"/>
        <v>0</v>
      </c>
    </row>
    <row r="31" spans="1:11" ht="20.100000000000001" customHeight="1">
      <c r="A31" s="33">
        <f t="shared" si="0"/>
        <v>24</v>
      </c>
      <c r="B31" s="18"/>
      <c r="C31" s="18"/>
      <c r="D31" s="34"/>
      <c r="E31" s="34"/>
      <c r="F31" s="34"/>
      <c r="G31" s="34"/>
      <c r="H31" s="35"/>
      <c r="I31" s="35">
        <f>D31+F31</f>
        <v>0</v>
      </c>
      <c r="J31" s="35"/>
      <c r="K31" s="35">
        <f>E31+G31</f>
        <v>0</v>
      </c>
    </row>
    <row r="32" spans="1:11" ht="20.100000000000001" customHeight="1">
      <c r="A32" s="33">
        <f t="shared" si="0"/>
        <v>25</v>
      </c>
      <c r="B32" s="18"/>
      <c r="C32" s="18"/>
      <c r="D32" s="34"/>
      <c r="E32" s="34"/>
      <c r="F32" s="34"/>
      <c r="G32" s="34"/>
      <c r="H32" s="35"/>
      <c r="I32" s="35">
        <f>D32+F32</f>
        <v>0</v>
      </c>
      <c r="J32" s="35"/>
      <c r="K32" s="35">
        <f>E32+G32</f>
        <v>0</v>
      </c>
    </row>
    <row r="33" spans="1:11" ht="20.100000000000001" customHeight="1">
      <c r="A33" s="22"/>
      <c r="B33" s="25"/>
      <c r="C33" s="36" t="s">
        <v>31</v>
      </c>
      <c r="D33" s="26">
        <f>SUBTOTAL(109,Tabela13678910[4])</f>
        <v>0</v>
      </c>
      <c r="E33" s="26">
        <f>SUBTOTAL(109,Tabela13678910[5])</f>
        <v>0</v>
      </c>
      <c r="F33" s="26">
        <f>SUBTOTAL(109,Tabela13678910[6])</f>
        <v>0</v>
      </c>
      <c r="G33" s="26">
        <f>SUBTOTAL(109,Tabela13678910[7])</f>
        <v>0</v>
      </c>
      <c r="H33" s="26">
        <f>SUBTOTAL(109,Tabela13678910[8])</f>
        <v>0</v>
      </c>
      <c r="I33" s="26">
        <f>SUBTOTAL(109,Tabela13678910[9])+D4+F4</f>
        <v>0</v>
      </c>
      <c r="J33" s="26">
        <f>SUBTOTAL(109,Tabela13678910[10])</f>
        <v>0</v>
      </c>
      <c r="K33" s="26">
        <f>SUBTOTAL(109,Tabela13678910[11])</f>
        <v>0</v>
      </c>
    </row>
    <row r="34" spans="1:11" ht="15">
      <c r="A34" s="1"/>
      <c r="B34" s="23"/>
      <c r="C34" s="24" t="s">
        <v>32</v>
      </c>
      <c r="D34" s="73">
        <f>D33-E33+D4</f>
        <v>0</v>
      </c>
      <c r="E34" s="73"/>
      <c r="F34" s="73">
        <f>F33-G33+F4</f>
        <v>0</v>
      </c>
      <c r="G34" s="73"/>
      <c r="H34" s="6"/>
      <c r="I34" s="6"/>
      <c r="J34" s="6"/>
      <c r="K34" s="6"/>
    </row>
    <row r="35" spans="1:11" ht="15">
      <c r="A35" s="1"/>
      <c r="B35" s="20"/>
      <c r="C35" s="19" t="s">
        <v>17</v>
      </c>
      <c r="D35" s="72">
        <f>F34+D34</f>
        <v>0</v>
      </c>
      <c r="E35" s="72"/>
      <c r="F35" s="72"/>
      <c r="G35" s="72"/>
      <c r="H35" s="5"/>
      <c r="I35" s="5"/>
      <c r="J35" s="5"/>
      <c r="K35" s="5"/>
    </row>
    <row r="36" spans="1:11" ht="15">
      <c r="A36" s="1"/>
      <c r="B36" s="12" t="str">
        <f>IF(C36=0,"Rozliczono całkowicie",IF(C36&gt;0,"NADPŁATA","NIEDOPŁATA"))</f>
        <v>Rozliczono całkowicie</v>
      </c>
      <c r="C36" s="11">
        <f>(I9+J33)-C3+H4</f>
        <v>0</v>
      </c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3" t="str">
        <f>IF(D9+F9=I9,"Odpis procentowy na dobro koła wprowadzono poprawnie","Odpis procentowy na dobro koła wprowadzono błędnie")</f>
        <v>Odpis procentowy na dobro koła wprowadzono poprawnie</v>
      </c>
      <c r="C37" s="14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5" t="str">
        <f>IF(AND(ISNUMBER(D4),ISNUMBER(F4)),"Wprowadzono poprzedni okres poprawnie","UWAGA !!! Nie wprowadzono poprzedniego okresu w kasie lub banku")</f>
        <v>Wprowadzono poprzedni okres poprawnie</v>
      </c>
      <c r="C38" s="16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22" t="s">
        <v>8</v>
      </c>
      <c r="C39" s="8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8"/>
      <c r="E40" s="7" t="s">
        <v>34</v>
      </c>
      <c r="F40" s="1"/>
      <c r="G40" s="1"/>
      <c r="H40" s="1"/>
      <c r="I40" s="7" t="s">
        <v>14</v>
      </c>
      <c r="J40" s="1"/>
      <c r="K40" s="7" t="s">
        <v>15</v>
      </c>
    </row>
    <row r="41" spans="1:11">
      <c r="A41" s="1"/>
      <c r="B41" s="21" t="s">
        <v>13</v>
      </c>
      <c r="C41" s="21"/>
      <c r="D41" s="1"/>
      <c r="F41" s="7"/>
      <c r="G41" s="7"/>
      <c r="I41" s="7"/>
      <c r="K41" s="7"/>
    </row>
    <row r="42" spans="1:11">
      <c r="A42" s="21"/>
      <c r="B42" s="21"/>
      <c r="C42" s="21"/>
      <c r="D42" s="1"/>
      <c r="E42" s="1"/>
      <c r="F42" s="1"/>
      <c r="G42" s="1"/>
      <c r="H42" s="1"/>
      <c r="I42" s="1"/>
      <c r="J42" s="1"/>
      <c r="K42" s="1"/>
    </row>
    <row r="43" spans="1:11">
      <c r="A43" s="21"/>
      <c r="B43" s="21"/>
      <c r="C43" s="2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 password="D9BE" sheet="1" objects="1" scenarios="1"/>
  <mergeCells count="20">
    <mergeCell ref="C1:K1"/>
    <mergeCell ref="C2:K2"/>
    <mergeCell ref="A3:A4"/>
    <mergeCell ref="B3:B4"/>
    <mergeCell ref="C3:C4"/>
    <mergeCell ref="D3:G3"/>
    <mergeCell ref="H3:K3"/>
    <mergeCell ref="D4:E4"/>
    <mergeCell ref="F4:G4"/>
    <mergeCell ref="H4:K4"/>
    <mergeCell ref="J5:K5"/>
    <mergeCell ref="D34:E34"/>
    <mergeCell ref="F34:G34"/>
    <mergeCell ref="D35:G35"/>
    <mergeCell ref="A5:A6"/>
    <mergeCell ref="B5:B6"/>
    <mergeCell ref="C5:C6"/>
    <mergeCell ref="D5:E5"/>
    <mergeCell ref="F5:G5"/>
    <mergeCell ref="H5:I5"/>
  </mergeCells>
  <conditionalFormatting sqref="B36:C37 C38">
    <cfRule type="containsText" dxfId="161" priority="13" operator="containsText" text="UWAGA">
      <formula>NOT(ISERROR(SEARCH("UWAGA",B36)))</formula>
    </cfRule>
  </conditionalFormatting>
  <conditionalFormatting sqref="B41 B36:C38">
    <cfRule type="containsText" dxfId="160" priority="12" operator="containsText" text="UWAGA">
      <formula>NOT(ISERROR(SEARCH("UWAGA",B36)))</formula>
    </cfRule>
  </conditionalFormatting>
  <conditionalFormatting sqref="C36:C38">
    <cfRule type="cellIs" dxfId="159" priority="9" operator="greaterThan">
      <formula>0</formula>
    </cfRule>
    <cfRule type="cellIs" dxfId="158" priority="10" operator="lessThan">
      <formula>0</formula>
    </cfRule>
    <cfRule type="cellIs" dxfId="157" priority="11" operator="equal">
      <formula>0</formula>
    </cfRule>
  </conditionalFormatting>
  <conditionalFormatting sqref="B41 B38 C38:C40">
    <cfRule type="containsText" dxfId="156" priority="8" operator="containsText" text="Wprowadzono poprzedni okres poprawnie">
      <formula>NOT(ISERROR(SEARCH("Wprowadzono poprzedni okres poprawnie",B38)))</formula>
    </cfRule>
  </conditionalFormatting>
  <conditionalFormatting sqref="B36:B37">
    <cfRule type="containsText" dxfId="155" priority="5" operator="containsText" text="NIEDOPŁATA">
      <formula>NOT(ISERROR(SEARCH("NIEDOPŁATA",B36)))</formula>
    </cfRule>
    <cfRule type="containsText" dxfId="154" priority="6" operator="containsText" text="NADPŁATA">
      <formula>NOT(ISERROR(SEARCH("NADPŁATA",B36)))</formula>
    </cfRule>
    <cfRule type="containsText" dxfId="153" priority="7" operator="containsText" text="Rozliczono całkowicie">
      <formula>NOT(ISERROR(SEARCH("Rozliczono całkowicie",B36)))</formula>
    </cfRule>
  </conditionalFormatting>
  <conditionalFormatting sqref="B37:C37">
    <cfRule type="containsText" dxfId="152" priority="3" operator="containsText" text="Odpis procentowy na dobro koła wprowadzono błędnie">
      <formula>NOT(ISERROR(SEARCH("Odpis procentowy na dobro koła wprowadzono błędnie",B37)))</formula>
    </cfRule>
    <cfRule type="containsText" dxfId="151" priority="4" operator="containsText" text="Odpis procentowy na dobro koła wprowadzono poprawnie">
      <formula>NOT(ISERROR(SEARCH("Odpis procentowy na dobro koła wprowadzono poprawnie",B37)))</formula>
    </cfRule>
  </conditionalFormatting>
  <conditionalFormatting sqref="C38">
    <cfRule type="containsText" dxfId="150" priority="1" operator="containsText" text="UWAGA !!! Nie wprowadzono poprzedniego okresu w kasie lub banku">
      <formula>NOT(ISERROR(SEARCH("UWAGA !!! Nie wprowadzono poprzedniego okresu w kasie lub banku",C38)))</formula>
    </cfRule>
    <cfRule type="containsText" dxfId="149" priority="2" operator="containsText" text="Wprowadzono poprzedni okres poprawnie">
      <formula>NOT(ISERROR(SEARCH("Wprowadzono poprzedni okres poprawnie",C38)))</formula>
    </cfRule>
  </conditionalFormatting>
  <pageMargins left="0.59055118110236227" right="0.15748031496062992" top="0.31496062992125984" bottom="0.31496062992125984" header="0.31496062992125984" footer="0.31496062992125984"/>
  <pageSetup paperSize="9" scale="66" fitToHeight="100" orientation="landscape" r:id="rId1"/>
  <headerFooter>
    <oddHeader>&amp;L.&amp;R&amp;8OM PZW 2018 v1.0</oddHeader>
    <oddFooter>&amp;RStrona &amp;P z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7" zoomScaleNormal="100" zoomScaleSheetLayoutView="78" workbookViewId="0">
      <selection activeCell="B20" sqref="B20"/>
    </sheetView>
  </sheetViews>
  <sheetFormatPr defaultRowHeight="14.25"/>
  <cols>
    <col min="1" max="1" width="3.75" customWidth="1"/>
    <col min="2" max="2" width="69.625" customWidth="1"/>
    <col min="3" max="3" width="20.75" customWidth="1"/>
    <col min="4" max="10" width="12" customWidth="1"/>
    <col min="11" max="11" width="15.75" customWidth="1"/>
  </cols>
  <sheetData>
    <row r="1" spans="1:13" ht="27.75" customHeight="1">
      <c r="C1" s="50" t="s">
        <v>55</v>
      </c>
      <c r="D1" s="50"/>
      <c r="E1" s="50"/>
      <c r="F1" s="50"/>
      <c r="G1" s="50"/>
      <c r="H1" s="50"/>
      <c r="I1" s="50"/>
      <c r="J1" s="50"/>
      <c r="K1" s="50"/>
    </row>
    <row r="2" spans="1:13" ht="35.25" customHeight="1" thickBot="1">
      <c r="A2" s="7"/>
      <c r="B2" s="9" t="s">
        <v>0</v>
      </c>
      <c r="C2" s="51" t="s">
        <v>67</v>
      </c>
      <c r="D2" s="51"/>
      <c r="E2" s="51"/>
      <c r="F2" s="51"/>
      <c r="G2" s="51"/>
      <c r="H2" s="51"/>
      <c r="I2" s="51"/>
      <c r="J2" s="51"/>
      <c r="K2" s="51"/>
    </row>
    <row r="3" spans="1:13" ht="15.75" thickBot="1">
      <c r="A3" s="60"/>
      <c r="B3" s="54" t="s">
        <v>43</v>
      </c>
      <c r="C3" s="52">
        <v>0</v>
      </c>
      <c r="D3" s="64" t="s">
        <v>11</v>
      </c>
      <c r="E3" s="65"/>
      <c r="F3" s="65"/>
      <c r="G3" s="66"/>
      <c r="H3" s="78" t="s">
        <v>16</v>
      </c>
      <c r="I3" s="79"/>
      <c r="J3" s="79"/>
      <c r="K3" s="80"/>
    </row>
    <row r="4" spans="1:13" ht="20.100000000000001" customHeight="1" thickBot="1">
      <c r="A4" s="61"/>
      <c r="B4" s="55"/>
      <c r="C4" s="89"/>
      <c r="D4" s="84">
        <f>lipiec!D34</f>
        <v>0</v>
      </c>
      <c r="E4" s="85"/>
      <c r="F4" s="85">
        <f>lipiec!F34</f>
        <v>0</v>
      </c>
      <c r="G4" s="86"/>
      <c r="H4" s="81">
        <f>lipiec!C36</f>
        <v>0</v>
      </c>
      <c r="I4" s="82"/>
      <c r="J4" s="82"/>
      <c r="K4" s="83"/>
      <c r="L4" s="2"/>
      <c r="M4" s="2"/>
    </row>
    <row r="5" spans="1:13">
      <c r="A5" s="67" t="s">
        <v>4</v>
      </c>
      <c r="B5" s="56" t="s">
        <v>35</v>
      </c>
      <c r="C5" s="58" t="s">
        <v>19</v>
      </c>
      <c r="D5" s="62" t="s">
        <v>2</v>
      </c>
      <c r="E5" s="63"/>
      <c r="F5" s="62" t="s">
        <v>3</v>
      </c>
      <c r="G5" s="63"/>
      <c r="H5" s="74" t="s">
        <v>7</v>
      </c>
      <c r="I5" s="75"/>
      <c r="J5" s="76" t="s">
        <v>1</v>
      </c>
      <c r="K5" s="77"/>
    </row>
    <row r="6" spans="1:13" ht="36.75" thickBot="1">
      <c r="A6" s="68"/>
      <c r="B6" s="57"/>
      <c r="C6" s="59"/>
      <c r="D6" s="39" t="s">
        <v>7</v>
      </c>
      <c r="E6" s="40" t="s">
        <v>1</v>
      </c>
      <c r="F6" s="39" t="s">
        <v>7</v>
      </c>
      <c r="G6" s="40" t="s">
        <v>1</v>
      </c>
      <c r="H6" s="41" t="s">
        <v>10</v>
      </c>
      <c r="I6" s="42" t="s">
        <v>5</v>
      </c>
      <c r="J6" s="42" t="s">
        <v>33</v>
      </c>
      <c r="K6" s="40" t="s">
        <v>6</v>
      </c>
    </row>
    <row r="7" spans="1:13" ht="20.100000000000001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24</v>
      </c>
      <c r="F7" s="38" t="s">
        <v>25</v>
      </c>
      <c r="G7" s="38" t="s">
        <v>26</v>
      </c>
      <c r="H7" s="38" t="s">
        <v>27</v>
      </c>
      <c r="I7" s="38" t="s">
        <v>28</v>
      </c>
      <c r="J7" s="38" t="s">
        <v>29</v>
      </c>
      <c r="K7" s="43" t="s">
        <v>30</v>
      </c>
      <c r="L7" s="2"/>
      <c r="M7" s="2"/>
    </row>
    <row r="8" spans="1:13" s="4" customFormat="1" ht="20.100000000000001" customHeight="1">
      <c r="A8" s="29">
        <v>1</v>
      </c>
      <c r="B8" s="17" t="s">
        <v>9</v>
      </c>
      <c r="C8" s="17"/>
      <c r="D8" s="30">
        <f>IF(D9&gt;0,C3-D9,0)</f>
        <v>0</v>
      </c>
      <c r="E8" s="30"/>
      <c r="F8" s="31">
        <f>IF(F9&gt;=0,C3-F9,0)</f>
        <v>0</v>
      </c>
      <c r="G8" s="30"/>
      <c r="H8" s="10">
        <f>D8+F8</f>
        <v>0</v>
      </c>
      <c r="I8" s="10">
        <f>D8+F8</f>
        <v>0</v>
      </c>
      <c r="J8" s="10"/>
      <c r="K8" s="10"/>
    </row>
    <row r="9" spans="1:13" s="4" customFormat="1" ht="20.100000000000001" customHeight="1">
      <c r="A9" s="29">
        <f>A8+1</f>
        <v>2</v>
      </c>
      <c r="B9" s="17" t="s">
        <v>12</v>
      </c>
      <c r="C9" s="17"/>
      <c r="D9" s="49"/>
      <c r="E9" s="32"/>
      <c r="F9" s="27"/>
      <c r="G9" s="32"/>
      <c r="H9" s="10"/>
      <c r="I9" s="10">
        <f>C3-(D8+F8)</f>
        <v>0</v>
      </c>
      <c r="J9" s="10"/>
      <c r="K9" s="10"/>
    </row>
    <row r="10" spans="1:13" s="4" customFormat="1" ht="20.100000000000001" customHeight="1">
      <c r="A10" s="29">
        <f t="shared" ref="A10:A32" si="0">A9+1</f>
        <v>3</v>
      </c>
      <c r="B10" s="17" t="s">
        <v>36</v>
      </c>
      <c r="C10" s="18"/>
      <c r="D10" s="32"/>
      <c r="E10" s="27"/>
      <c r="F10" s="32"/>
      <c r="G10" s="27"/>
      <c r="H10" s="10"/>
      <c r="I10" s="10"/>
      <c r="J10" s="10">
        <f>E10+G10</f>
        <v>0</v>
      </c>
      <c r="K10" s="10">
        <f>E10+G10</f>
        <v>0</v>
      </c>
    </row>
    <row r="11" spans="1:13" ht="20.100000000000001" customHeight="1">
      <c r="A11" s="33">
        <f t="shared" si="0"/>
        <v>4</v>
      </c>
      <c r="B11" s="18"/>
      <c r="C11" s="18"/>
      <c r="D11" s="27"/>
      <c r="E11" s="27"/>
      <c r="F11" s="27"/>
      <c r="G11" s="27"/>
      <c r="H11" s="28"/>
      <c r="I11" s="28">
        <f>D11+F11</f>
        <v>0</v>
      </c>
      <c r="J11" s="28"/>
      <c r="K11" s="28">
        <f>E11+G11</f>
        <v>0</v>
      </c>
    </row>
    <row r="12" spans="1:13" ht="20.100000000000001" customHeight="1">
      <c r="A12" s="33">
        <f t="shared" si="0"/>
        <v>5</v>
      </c>
      <c r="B12" s="18"/>
      <c r="C12" s="18"/>
      <c r="D12" s="27"/>
      <c r="E12" s="27"/>
      <c r="F12" s="27"/>
      <c r="G12" s="27"/>
      <c r="H12" s="28"/>
      <c r="I12" s="28">
        <f t="shared" ref="I12:I30" si="1">D12+F12</f>
        <v>0</v>
      </c>
      <c r="J12" s="28"/>
      <c r="K12" s="28">
        <f t="shared" ref="K12:K15" si="2">E12+G12</f>
        <v>0</v>
      </c>
    </row>
    <row r="13" spans="1:13" ht="20.100000000000001" customHeight="1">
      <c r="A13" s="33">
        <f t="shared" si="0"/>
        <v>6</v>
      </c>
      <c r="B13" s="18"/>
      <c r="C13" s="18"/>
      <c r="D13" s="27"/>
      <c r="E13" s="27"/>
      <c r="F13" s="27"/>
      <c r="G13" s="27"/>
      <c r="H13" s="28"/>
      <c r="I13" s="28">
        <f t="shared" si="1"/>
        <v>0</v>
      </c>
      <c r="J13" s="28"/>
      <c r="K13" s="28">
        <f t="shared" si="2"/>
        <v>0</v>
      </c>
    </row>
    <row r="14" spans="1:13" ht="20.100000000000001" customHeight="1">
      <c r="A14" s="33">
        <f t="shared" si="0"/>
        <v>7</v>
      </c>
      <c r="B14" s="18"/>
      <c r="C14" s="18"/>
      <c r="D14" s="27"/>
      <c r="E14" s="27"/>
      <c r="F14" s="27"/>
      <c r="G14" s="27"/>
      <c r="H14" s="28"/>
      <c r="I14" s="28">
        <f t="shared" si="1"/>
        <v>0</v>
      </c>
      <c r="J14" s="28"/>
      <c r="K14" s="28">
        <f t="shared" si="2"/>
        <v>0</v>
      </c>
    </row>
    <row r="15" spans="1:13" ht="20.100000000000001" customHeight="1">
      <c r="A15" s="33">
        <f t="shared" si="0"/>
        <v>8</v>
      </c>
      <c r="B15" s="18"/>
      <c r="C15" s="18"/>
      <c r="D15" s="27"/>
      <c r="E15" s="27"/>
      <c r="F15" s="27"/>
      <c r="G15" s="27"/>
      <c r="H15" s="28"/>
      <c r="I15" s="28">
        <f t="shared" si="1"/>
        <v>0</v>
      </c>
      <c r="J15" s="28"/>
      <c r="K15" s="28">
        <f t="shared" si="2"/>
        <v>0</v>
      </c>
    </row>
    <row r="16" spans="1:13" ht="20.100000000000001" customHeight="1">
      <c r="A16" s="33">
        <f t="shared" si="0"/>
        <v>9</v>
      </c>
      <c r="B16" s="18"/>
      <c r="C16" s="18"/>
      <c r="D16" s="27"/>
      <c r="E16" s="27"/>
      <c r="F16" s="27"/>
      <c r="G16" s="27"/>
      <c r="H16" s="28"/>
      <c r="I16" s="28">
        <f t="shared" si="1"/>
        <v>0</v>
      </c>
      <c r="J16" s="28"/>
      <c r="K16" s="28">
        <f>E16+G16</f>
        <v>0</v>
      </c>
    </row>
    <row r="17" spans="1:11" ht="20.100000000000001" customHeight="1">
      <c r="A17" s="33">
        <f t="shared" si="0"/>
        <v>10</v>
      </c>
      <c r="B17" s="18"/>
      <c r="C17" s="18"/>
      <c r="D17" s="27"/>
      <c r="E17" s="27"/>
      <c r="F17" s="27"/>
      <c r="G17" s="27"/>
      <c r="H17" s="28"/>
      <c r="I17" s="28">
        <f t="shared" si="1"/>
        <v>0</v>
      </c>
      <c r="J17" s="28"/>
      <c r="K17" s="28">
        <f t="shared" ref="K17:K30" si="3">E17+G17</f>
        <v>0</v>
      </c>
    </row>
    <row r="18" spans="1:11" ht="20.100000000000001" customHeight="1">
      <c r="A18" s="33">
        <f t="shared" si="0"/>
        <v>11</v>
      </c>
      <c r="B18" s="18"/>
      <c r="C18" s="18"/>
      <c r="D18" s="27"/>
      <c r="E18" s="27"/>
      <c r="F18" s="27"/>
      <c r="G18" s="27"/>
      <c r="H18" s="28"/>
      <c r="I18" s="28">
        <f t="shared" si="1"/>
        <v>0</v>
      </c>
      <c r="J18" s="28"/>
      <c r="K18" s="28">
        <f t="shared" si="3"/>
        <v>0</v>
      </c>
    </row>
    <row r="19" spans="1:11" ht="20.100000000000001" customHeight="1">
      <c r="A19" s="33">
        <f t="shared" si="0"/>
        <v>12</v>
      </c>
      <c r="B19" s="18"/>
      <c r="C19" s="18"/>
      <c r="D19" s="27"/>
      <c r="E19" s="27"/>
      <c r="F19" s="27"/>
      <c r="G19" s="27"/>
      <c r="H19" s="28"/>
      <c r="I19" s="28">
        <f t="shared" si="1"/>
        <v>0</v>
      </c>
      <c r="J19" s="28"/>
      <c r="K19" s="28">
        <f t="shared" si="3"/>
        <v>0</v>
      </c>
    </row>
    <row r="20" spans="1:11" ht="20.100000000000001" customHeight="1">
      <c r="A20" s="33">
        <f t="shared" si="0"/>
        <v>13</v>
      </c>
      <c r="B20" s="18"/>
      <c r="C20" s="18"/>
      <c r="D20" s="27"/>
      <c r="E20" s="27"/>
      <c r="F20" s="27"/>
      <c r="G20" s="27"/>
      <c r="H20" s="28"/>
      <c r="I20" s="28">
        <f t="shared" si="1"/>
        <v>0</v>
      </c>
      <c r="J20" s="28"/>
      <c r="K20" s="28">
        <f t="shared" si="3"/>
        <v>0</v>
      </c>
    </row>
    <row r="21" spans="1:11" ht="20.100000000000001" customHeight="1">
      <c r="A21" s="33">
        <f t="shared" si="0"/>
        <v>14</v>
      </c>
      <c r="B21" s="18"/>
      <c r="C21" s="18"/>
      <c r="D21" s="27"/>
      <c r="E21" s="27"/>
      <c r="F21" s="27"/>
      <c r="G21" s="27"/>
      <c r="H21" s="28"/>
      <c r="I21" s="28">
        <f t="shared" si="1"/>
        <v>0</v>
      </c>
      <c r="J21" s="28"/>
      <c r="K21" s="28">
        <f t="shared" si="3"/>
        <v>0</v>
      </c>
    </row>
    <row r="22" spans="1:11" ht="20.100000000000001" customHeight="1">
      <c r="A22" s="33">
        <f t="shared" si="0"/>
        <v>15</v>
      </c>
      <c r="B22" s="18"/>
      <c r="C22" s="18"/>
      <c r="D22" s="27"/>
      <c r="E22" s="27"/>
      <c r="F22" s="27"/>
      <c r="G22" s="27"/>
      <c r="H22" s="28"/>
      <c r="I22" s="28">
        <f t="shared" si="1"/>
        <v>0</v>
      </c>
      <c r="J22" s="28"/>
      <c r="K22" s="28">
        <f t="shared" si="3"/>
        <v>0</v>
      </c>
    </row>
    <row r="23" spans="1:11" ht="20.100000000000001" customHeight="1">
      <c r="A23" s="33">
        <f t="shared" si="0"/>
        <v>16</v>
      </c>
      <c r="B23" s="18"/>
      <c r="C23" s="18"/>
      <c r="D23" s="27"/>
      <c r="E23" s="27"/>
      <c r="F23" s="27"/>
      <c r="G23" s="27"/>
      <c r="H23" s="28"/>
      <c r="I23" s="28">
        <f t="shared" si="1"/>
        <v>0</v>
      </c>
      <c r="J23" s="28"/>
      <c r="K23" s="28">
        <f t="shared" si="3"/>
        <v>0</v>
      </c>
    </row>
    <row r="24" spans="1:11" ht="20.100000000000001" customHeight="1">
      <c r="A24" s="33">
        <f t="shared" si="0"/>
        <v>17</v>
      </c>
      <c r="B24" s="18"/>
      <c r="C24" s="18"/>
      <c r="D24" s="27"/>
      <c r="E24" s="27"/>
      <c r="F24" s="27"/>
      <c r="G24" s="27"/>
      <c r="H24" s="28"/>
      <c r="I24" s="28">
        <f t="shared" si="1"/>
        <v>0</v>
      </c>
      <c r="J24" s="28"/>
      <c r="K24" s="28">
        <f t="shared" si="3"/>
        <v>0</v>
      </c>
    </row>
    <row r="25" spans="1:11" ht="20.100000000000001" customHeight="1">
      <c r="A25" s="33">
        <f t="shared" si="0"/>
        <v>18</v>
      </c>
      <c r="B25" s="18"/>
      <c r="C25" s="18"/>
      <c r="D25" s="27"/>
      <c r="E25" s="27"/>
      <c r="F25" s="27"/>
      <c r="G25" s="27"/>
      <c r="H25" s="28"/>
      <c r="I25" s="28">
        <f t="shared" si="1"/>
        <v>0</v>
      </c>
      <c r="J25" s="28"/>
      <c r="K25" s="28">
        <f t="shared" si="3"/>
        <v>0</v>
      </c>
    </row>
    <row r="26" spans="1:11" ht="20.100000000000001" customHeight="1">
      <c r="A26" s="33">
        <f t="shared" si="0"/>
        <v>19</v>
      </c>
      <c r="B26" s="18"/>
      <c r="C26" s="18"/>
      <c r="D26" s="27"/>
      <c r="E26" s="27"/>
      <c r="F26" s="27"/>
      <c r="G26" s="27"/>
      <c r="H26" s="28"/>
      <c r="I26" s="28">
        <f t="shared" si="1"/>
        <v>0</v>
      </c>
      <c r="J26" s="28"/>
      <c r="K26" s="28">
        <f t="shared" si="3"/>
        <v>0</v>
      </c>
    </row>
    <row r="27" spans="1:11" ht="20.100000000000001" customHeight="1">
      <c r="A27" s="33">
        <f t="shared" si="0"/>
        <v>20</v>
      </c>
      <c r="B27" s="18"/>
      <c r="C27" s="18"/>
      <c r="D27" s="27"/>
      <c r="E27" s="27"/>
      <c r="F27" s="27"/>
      <c r="G27" s="27"/>
      <c r="H27" s="28"/>
      <c r="I27" s="28">
        <f t="shared" si="1"/>
        <v>0</v>
      </c>
      <c r="J27" s="28"/>
      <c r="K27" s="28">
        <f t="shared" si="3"/>
        <v>0</v>
      </c>
    </row>
    <row r="28" spans="1:11" ht="20.100000000000001" customHeight="1">
      <c r="A28" s="33">
        <f t="shared" si="0"/>
        <v>21</v>
      </c>
      <c r="B28" s="18"/>
      <c r="C28" s="18"/>
      <c r="D28" s="27"/>
      <c r="E28" s="27"/>
      <c r="F28" s="27"/>
      <c r="G28" s="27"/>
      <c r="H28" s="28"/>
      <c r="I28" s="28">
        <f t="shared" si="1"/>
        <v>0</v>
      </c>
      <c r="J28" s="28"/>
      <c r="K28" s="28">
        <f t="shared" si="3"/>
        <v>0</v>
      </c>
    </row>
    <row r="29" spans="1:11" ht="20.100000000000001" customHeight="1">
      <c r="A29" s="33">
        <f t="shared" si="0"/>
        <v>22</v>
      </c>
      <c r="B29" s="18"/>
      <c r="C29" s="18"/>
      <c r="D29" s="27"/>
      <c r="E29" s="27"/>
      <c r="F29" s="27"/>
      <c r="G29" s="27"/>
      <c r="H29" s="28"/>
      <c r="I29" s="28">
        <f t="shared" si="1"/>
        <v>0</v>
      </c>
      <c r="J29" s="28"/>
      <c r="K29" s="28">
        <f t="shared" si="3"/>
        <v>0</v>
      </c>
    </row>
    <row r="30" spans="1:11" ht="20.100000000000001" customHeight="1">
      <c r="A30" s="33">
        <f t="shared" si="0"/>
        <v>23</v>
      </c>
      <c r="B30" s="18"/>
      <c r="C30" s="18"/>
      <c r="D30" s="27"/>
      <c r="E30" s="27"/>
      <c r="F30" s="27"/>
      <c r="G30" s="27"/>
      <c r="H30" s="28"/>
      <c r="I30" s="28">
        <f t="shared" si="1"/>
        <v>0</v>
      </c>
      <c r="J30" s="28"/>
      <c r="K30" s="28">
        <f t="shared" si="3"/>
        <v>0</v>
      </c>
    </row>
    <row r="31" spans="1:11" ht="20.100000000000001" customHeight="1">
      <c r="A31" s="33">
        <f t="shared" si="0"/>
        <v>24</v>
      </c>
      <c r="B31" s="18"/>
      <c r="C31" s="18"/>
      <c r="D31" s="34"/>
      <c r="E31" s="34"/>
      <c r="F31" s="34"/>
      <c r="G31" s="34"/>
      <c r="H31" s="35"/>
      <c r="I31" s="35">
        <f>D31+F31</f>
        <v>0</v>
      </c>
      <c r="J31" s="35"/>
      <c r="K31" s="35">
        <f>E31+G31</f>
        <v>0</v>
      </c>
    </row>
    <row r="32" spans="1:11" ht="20.100000000000001" customHeight="1">
      <c r="A32" s="33">
        <f t="shared" si="0"/>
        <v>25</v>
      </c>
      <c r="B32" s="18"/>
      <c r="C32" s="18"/>
      <c r="D32" s="34"/>
      <c r="E32" s="34"/>
      <c r="F32" s="34"/>
      <c r="G32" s="34"/>
      <c r="H32" s="35"/>
      <c r="I32" s="35">
        <f>D32+F32</f>
        <v>0</v>
      </c>
      <c r="J32" s="35"/>
      <c r="K32" s="35">
        <f>E32+G32</f>
        <v>0</v>
      </c>
    </row>
    <row r="33" spans="1:11" ht="20.100000000000001" customHeight="1">
      <c r="A33" s="22"/>
      <c r="B33" s="25"/>
      <c r="C33" s="36" t="s">
        <v>31</v>
      </c>
      <c r="D33" s="26">
        <f>SUBTOTAL(109,Tabela1367891011[4])</f>
        <v>0</v>
      </c>
      <c r="E33" s="26">
        <f>SUBTOTAL(109,Tabela1367891011[5])</f>
        <v>0</v>
      </c>
      <c r="F33" s="26">
        <f>SUBTOTAL(109,Tabela1367891011[6])</f>
        <v>0</v>
      </c>
      <c r="G33" s="26">
        <f>SUBTOTAL(109,Tabela1367891011[7])</f>
        <v>0</v>
      </c>
      <c r="H33" s="26">
        <f>SUBTOTAL(109,Tabela1367891011[8])</f>
        <v>0</v>
      </c>
      <c r="I33" s="26">
        <f>SUBTOTAL(109,Tabela1367891011[9])+D4+F4</f>
        <v>0</v>
      </c>
      <c r="J33" s="26">
        <f>SUBTOTAL(109,Tabela1367891011[10])</f>
        <v>0</v>
      </c>
      <c r="K33" s="26">
        <f>SUBTOTAL(109,Tabela1367891011[11])</f>
        <v>0</v>
      </c>
    </row>
    <row r="34" spans="1:11" ht="15">
      <c r="A34" s="1"/>
      <c r="B34" s="23"/>
      <c r="C34" s="24" t="s">
        <v>32</v>
      </c>
      <c r="D34" s="73">
        <f>D33-E33+D4</f>
        <v>0</v>
      </c>
      <c r="E34" s="73"/>
      <c r="F34" s="73">
        <f>F33-G33+F4</f>
        <v>0</v>
      </c>
      <c r="G34" s="73"/>
      <c r="H34" s="6"/>
      <c r="I34" s="6"/>
      <c r="J34" s="6"/>
      <c r="K34" s="6"/>
    </row>
    <row r="35" spans="1:11" ht="15">
      <c r="A35" s="1"/>
      <c r="B35" s="20"/>
      <c r="C35" s="19" t="s">
        <v>17</v>
      </c>
      <c r="D35" s="72">
        <f>F34+D34</f>
        <v>0</v>
      </c>
      <c r="E35" s="72"/>
      <c r="F35" s="72"/>
      <c r="G35" s="72"/>
      <c r="H35" s="5"/>
      <c r="I35" s="5"/>
      <c r="J35" s="5"/>
      <c r="K35" s="5"/>
    </row>
    <row r="36" spans="1:11" ht="15">
      <c r="A36" s="1"/>
      <c r="B36" s="12" t="str">
        <f>IF(C36=0,"Rozliczono całkowicie",IF(C36&gt;0,"NADPŁATA","NIEDOPŁATA"))</f>
        <v>Rozliczono całkowicie</v>
      </c>
      <c r="C36" s="11">
        <f>(I9+J33)-C3+H4</f>
        <v>0</v>
      </c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3" t="str">
        <f>IF(D9+F9=I9,"Odpis procentowy na dobro koła wprowadzono poprawnie","Odpis procentowy na dobro koła wprowadzono błędnie")</f>
        <v>Odpis procentowy na dobro koła wprowadzono poprawnie</v>
      </c>
      <c r="C37" s="14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5" t="str">
        <f>IF(AND(ISNUMBER(D4),ISNUMBER(F4)),"Wprowadzono poprzedni okres poprawnie","UWAGA !!! Nie wprowadzono poprzedniego okresu w kasie lub banku")</f>
        <v>Wprowadzono poprzedni okres poprawnie</v>
      </c>
      <c r="C38" s="16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22" t="s">
        <v>8</v>
      </c>
      <c r="C39" s="8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8"/>
      <c r="E40" s="7" t="s">
        <v>34</v>
      </c>
      <c r="F40" s="1"/>
      <c r="G40" s="1"/>
      <c r="H40" s="1"/>
      <c r="I40" s="7" t="s">
        <v>14</v>
      </c>
      <c r="J40" s="1"/>
      <c r="K40" s="7" t="s">
        <v>15</v>
      </c>
    </row>
    <row r="41" spans="1:11">
      <c r="A41" s="1"/>
      <c r="B41" s="21" t="s">
        <v>13</v>
      </c>
      <c r="C41" s="21"/>
      <c r="D41" s="1"/>
      <c r="F41" s="7"/>
      <c r="G41" s="7"/>
      <c r="I41" s="7"/>
      <c r="K41" s="7"/>
    </row>
    <row r="42" spans="1:11">
      <c r="A42" s="21"/>
      <c r="B42" s="21"/>
      <c r="C42" s="21"/>
      <c r="D42" s="1"/>
      <c r="E42" s="1"/>
      <c r="F42" s="1"/>
      <c r="G42" s="1"/>
      <c r="H42" s="1"/>
      <c r="I42" s="1"/>
      <c r="J42" s="1"/>
      <c r="K42" s="1"/>
    </row>
    <row r="43" spans="1:11">
      <c r="A43" s="21"/>
      <c r="B43" s="21"/>
      <c r="C43" s="2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 password="D9BE" sheet="1" objects="1" scenarios="1"/>
  <mergeCells count="20">
    <mergeCell ref="C1:K1"/>
    <mergeCell ref="C2:K2"/>
    <mergeCell ref="A3:A4"/>
    <mergeCell ref="B3:B4"/>
    <mergeCell ref="C3:C4"/>
    <mergeCell ref="D3:G3"/>
    <mergeCell ref="H3:K3"/>
    <mergeCell ref="D4:E4"/>
    <mergeCell ref="F4:G4"/>
    <mergeCell ref="H4:K4"/>
    <mergeCell ref="J5:K5"/>
    <mergeCell ref="D34:E34"/>
    <mergeCell ref="F34:G34"/>
    <mergeCell ref="D35:G35"/>
    <mergeCell ref="A5:A6"/>
    <mergeCell ref="B5:B6"/>
    <mergeCell ref="C5:C6"/>
    <mergeCell ref="D5:E5"/>
    <mergeCell ref="F5:G5"/>
    <mergeCell ref="H5:I5"/>
  </mergeCells>
  <conditionalFormatting sqref="B36:C37 C38">
    <cfRule type="containsText" dxfId="134" priority="13" operator="containsText" text="UWAGA">
      <formula>NOT(ISERROR(SEARCH("UWAGA",B36)))</formula>
    </cfRule>
  </conditionalFormatting>
  <conditionalFormatting sqref="B41 B36:C38">
    <cfRule type="containsText" dxfId="133" priority="12" operator="containsText" text="UWAGA">
      <formula>NOT(ISERROR(SEARCH("UWAGA",B36)))</formula>
    </cfRule>
  </conditionalFormatting>
  <conditionalFormatting sqref="C36:C38">
    <cfRule type="cellIs" dxfId="132" priority="9" operator="greaterThan">
      <formula>0</formula>
    </cfRule>
    <cfRule type="cellIs" dxfId="131" priority="10" operator="lessThan">
      <formula>0</formula>
    </cfRule>
    <cfRule type="cellIs" dxfId="130" priority="11" operator="equal">
      <formula>0</formula>
    </cfRule>
  </conditionalFormatting>
  <conditionalFormatting sqref="B41 B38 C38:C40">
    <cfRule type="containsText" dxfId="129" priority="8" operator="containsText" text="Wprowadzono poprzedni okres poprawnie">
      <formula>NOT(ISERROR(SEARCH("Wprowadzono poprzedni okres poprawnie",B38)))</formula>
    </cfRule>
  </conditionalFormatting>
  <conditionalFormatting sqref="B36:B37">
    <cfRule type="containsText" dxfId="128" priority="5" operator="containsText" text="NIEDOPŁATA">
      <formula>NOT(ISERROR(SEARCH("NIEDOPŁATA",B36)))</formula>
    </cfRule>
    <cfRule type="containsText" dxfId="127" priority="6" operator="containsText" text="NADPŁATA">
      <formula>NOT(ISERROR(SEARCH("NADPŁATA",B36)))</formula>
    </cfRule>
    <cfRule type="containsText" dxfId="126" priority="7" operator="containsText" text="Rozliczono całkowicie">
      <formula>NOT(ISERROR(SEARCH("Rozliczono całkowicie",B36)))</formula>
    </cfRule>
  </conditionalFormatting>
  <conditionalFormatting sqref="B37:C37">
    <cfRule type="containsText" dxfId="125" priority="3" operator="containsText" text="Odpis procentowy na dobro koła wprowadzono błędnie">
      <formula>NOT(ISERROR(SEARCH("Odpis procentowy na dobro koła wprowadzono błędnie",B37)))</formula>
    </cfRule>
    <cfRule type="containsText" dxfId="124" priority="4" operator="containsText" text="Odpis procentowy na dobro koła wprowadzono poprawnie">
      <formula>NOT(ISERROR(SEARCH("Odpis procentowy na dobro koła wprowadzono poprawnie",B37)))</formula>
    </cfRule>
  </conditionalFormatting>
  <conditionalFormatting sqref="C38">
    <cfRule type="containsText" dxfId="123" priority="1" operator="containsText" text="UWAGA !!! Nie wprowadzono poprzedniego okresu w kasie lub banku">
      <formula>NOT(ISERROR(SEARCH("UWAGA !!! Nie wprowadzono poprzedniego okresu w kasie lub banku",C38)))</formula>
    </cfRule>
    <cfRule type="containsText" dxfId="122" priority="2" operator="containsText" text="Wprowadzono poprzedni okres poprawnie">
      <formula>NOT(ISERROR(SEARCH("Wprowadzono poprzedni okres poprawnie",C38)))</formula>
    </cfRule>
  </conditionalFormatting>
  <pageMargins left="0.59055118110236227" right="0.15748031496062992" top="0.31496062992125984" bottom="0.31496062992125984" header="0.31496062992125984" footer="0.31496062992125984"/>
  <pageSetup paperSize="9" scale="66" fitToHeight="100" orientation="landscape" r:id="rId1"/>
  <headerFooter>
    <oddHeader>&amp;L.&amp;R&amp;8OM PZW 2018 v1.0</oddHeader>
    <oddFooter>&amp;RStrona &amp;P z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7" zoomScaleNormal="100" zoomScaleSheetLayoutView="78" workbookViewId="0">
      <selection activeCell="B17" sqref="B17"/>
    </sheetView>
  </sheetViews>
  <sheetFormatPr defaultRowHeight="14.25"/>
  <cols>
    <col min="1" max="1" width="3.75" customWidth="1"/>
    <col min="2" max="2" width="69.625" customWidth="1"/>
    <col min="3" max="3" width="20.75" customWidth="1"/>
    <col min="4" max="10" width="12" customWidth="1"/>
    <col min="11" max="11" width="15.75" customWidth="1"/>
  </cols>
  <sheetData>
    <row r="1" spans="1:13" ht="27.75" customHeight="1">
      <c r="C1" s="50" t="s">
        <v>56</v>
      </c>
      <c r="D1" s="50"/>
      <c r="E1" s="50"/>
      <c r="F1" s="50"/>
      <c r="G1" s="50"/>
      <c r="H1" s="50"/>
      <c r="I1" s="50"/>
      <c r="J1" s="50"/>
      <c r="K1" s="50"/>
    </row>
    <row r="2" spans="1:13" ht="35.25" customHeight="1" thickBot="1">
      <c r="A2" s="7"/>
      <c r="B2" s="9" t="s">
        <v>0</v>
      </c>
      <c r="C2" s="51" t="s">
        <v>68</v>
      </c>
      <c r="D2" s="51"/>
      <c r="E2" s="51"/>
      <c r="F2" s="51"/>
      <c r="G2" s="51"/>
      <c r="H2" s="51"/>
      <c r="I2" s="51"/>
      <c r="J2" s="51"/>
      <c r="K2" s="51"/>
    </row>
    <row r="3" spans="1:13" ht="15.75" thickBot="1">
      <c r="A3" s="60"/>
      <c r="B3" s="54" t="s">
        <v>44</v>
      </c>
      <c r="C3" s="52">
        <v>0</v>
      </c>
      <c r="D3" s="64" t="s">
        <v>11</v>
      </c>
      <c r="E3" s="65"/>
      <c r="F3" s="65"/>
      <c r="G3" s="66"/>
      <c r="H3" s="78" t="s">
        <v>16</v>
      </c>
      <c r="I3" s="79"/>
      <c r="J3" s="79"/>
      <c r="K3" s="80"/>
    </row>
    <row r="4" spans="1:13" ht="20.100000000000001" customHeight="1" thickBot="1">
      <c r="A4" s="61"/>
      <c r="B4" s="55"/>
      <c r="C4" s="53"/>
      <c r="D4" s="84">
        <f>sierpień!D34</f>
        <v>0</v>
      </c>
      <c r="E4" s="85"/>
      <c r="F4" s="85">
        <f>sierpień!F34</f>
        <v>0</v>
      </c>
      <c r="G4" s="86"/>
      <c r="H4" s="81">
        <f>sierpień!C36</f>
        <v>0</v>
      </c>
      <c r="I4" s="82"/>
      <c r="J4" s="82"/>
      <c r="K4" s="83"/>
      <c r="L4" s="2"/>
      <c r="M4" s="2"/>
    </row>
    <row r="5" spans="1:13">
      <c r="A5" s="67" t="s">
        <v>4</v>
      </c>
      <c r="B5" s="56" t="s">
        <v>35</v>
      </c>
      <c r="C5" s="58" t="s">
        <v>19</v>
      </c>
      <c r="D5" s="62" t="s">
        <v>2</v>
      </c>
      <c r="E5" s="63"/>
      <c r="F5" s="62" t="s">
        <v>3</v>
      </c>
      <c r="G5" s="63"/>
      <c r="H5" s="74" t="s">
        <v>7</v>
      </c>
      <c r="I5" s="75"/>
      <c r="J5" s="76" t="s">
        <v>1</v>
      </c>
      <c r="K5" s="77"/>
    </row>
    <row r="6" spans="1:13" ht="36.75" thickBot="1">
      <c r="A6" s="68"/>
      <c r="B6" s="57"/>
      <c r="C6" s="59"/>
      <c r="D6" s="39" t="s">
        <v>7</v>
      </c>
      <c r="E6" s="40" t="s">
        <v>1</v>
      </c>
      <c r="F6" s="39" t="s">
        <v>7</v>
      </c>
      <c r="G6" s="40" t="s">
        <v>1</v>
      </c>
      <c r="H6" s="41" t="s">
        <v>10</v>
      </c>
      <c r="I6" s="42" t="s">
        <v>5</v>
      </c>
      <c r="J6" s="42" t="s">
        <v>33</v>
      </c>
      <c r="K6" s="40" t="s">
        <v>6</v>
      </c>
    </row>
    <row r="7" spans="1:13" ht="20.100000000000001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24</v>
      </c>
      <c r="F7" s="38" t="s">
        <v>25</v>
      </c>
      <c r="G7" s="38" t="s">
        <v>26</v>
      </c>
      <c r="H7" s="38" t="s">
        <v>27</v>
      </c>
      <c r="I7" s="38" t="s">
        <v>28</v>
      </c>
      <c r="J7" s="38" t="s">
        <v>29</v>
      </c>
      <c r="K7" s="43" t="s">
        <v>30</v>
      </c>
      <c r="L7" s="2"/>
      <c r="M7" s="2"/>
    </row>
    <row r="8" spans="1:13" s="4" customFormat="1" ht="20.100000000000001" customHeight="1">
      <c r="A8" s="29">
        <v>1</v>
      </c>
      <c r="B8" s="17" t="s">
        <v>9</v>
      </c>
      <c r="C8" s="17"/>
      <c r="D8" s="30">
        <f>IF(D9&gt;0,C3-D9,0)</f>
        <v>0</v>
      </c>
      <c r="E8" s="30"/>
      <c r="F8" s="31">
        <f>IF(F9&gt;=0,C3-F9,0)</f>
        <v>0</v>
      </c>
      <c r="G8" s="30"/>
      <c r="H8" s="10">
        <f>D8+F8</f>
        <v>0</v>
      </c>
      <c r="I8" s="10">
        <f>D8+F8</f>
        <v>0</v>
      </c>
      <c r="J8" s="10"/>
      <c r="K8" s="10"/>
    </row>
    <row r="9" spans="1:13" s="4" customFormat="1" ht="20.100000000000001" customHeight="1">
      <c r="A9" s="29">
        <f>A8+1</f>
        <v>2</v>
      </c>
      <c r="B9" s="17" t="s">
        <v>12</v>
      </c>
      <c r="C9" s="17"/>
      <c r="D9" s="49"/>
      <c r="E9" s="32"/>
      <c r="F9" s="27"/>
      <c r="G9" s="32"/>
      <c r="H9" s="10"/>
      <c r="I9" s="10">
        <f>C3-(D8+F8)</f>
        <v>0</v>
      </c>
      <c r="J9" s="10"/>
      <c r="K9" s="10"/>
    </row>
    <row r="10" spans="1:13" s="4" customFormat="1" ht="20.100000000000001" customHeight="1">
      <c r="A10" s="29">
        <f t="shared" ref="A10:A32" si="0">A9+1</f>
        <v>3</v>
      </c>
      <c r="B10" s="17" t="s">
        <v>36</v>
      </c>
      <c r="C10" s="18"/>
      <c r="D10" s="32"/>
      <c r="E10" s="27"/>
      <c r="F10" s="32"/>
      <c r="G10" s="27"/>
      <c r="H10" s="10"/>
      <c r="I10" s="10"/>
      <c r="J10" s="10">
        <f>E10+G10</f>
        <v>0</v>
      </c>
      <c r="K10" s="10">
        <f>E10+G10</f>
        <v>0</v>
      </c>
    </row>
    <row r="11" spans="1:13" ht="20.100000000000001" customHeight="1">
      <c r="A11" s="33">
        <f t="shared" si="0"/>
        <v>4</v>
      </c>
      <c r="B11" s="18"/>
      <c r="C11" s="18"/>
      <c r="D11" s="27"/>
      <c r="E11" s="27"/>
      <c r="F11" s="27"/>
      <c r="G11" s="27"/>
      <c r="H11" s="28"/>
      <c r="I11" s="28">
        <f>D11+F11</f>
        <v>0</v>
      </c>
      <c r="J11" s="28"/>
      <c r="K11" s="28">
        <f>E11+G11</f>
        <v>0</v>
      </c>
    </row>
    <row r="12" spans="1:13" ht="20.100000000000001" customHeight="1">
      <c r="A12" s="33">
        <f t="shared" si="0"/>
        <v>5</v>
      </c>
      <c r="B12" s="18"/>
      <c r="C12" s="18"/>
      <c r="D12" s="27"/>
      <c r="E12" s="27"/>
      <c r="F12" s="27"/>
      <c r="G12" s="27"/>
      <c r="H12" s="28"/>
      <c r="I12" s="28">
        <f t="shared" ref="I12:I30" si="1">D12+F12</f>
        <v>0</v>
      </c>
      <c r="J12" s="28"/>
      <c r="K12" s="28">
        <f t="shared" ref="K12:K15" si="2">E12+G12</f>
        <v>0</v>
      </c>
    </row>
    <row r="13" spans="1:13" ht="20.100000000000001" customHeight="1">
      <c r="A13" s="33">
        <f t="shared" si="0"/>
        <v>6</v>
      </c>
      <c r="B13" s="18"/>
      <c r="C13" s="18"/>
      <c r="D13" s="27"/>
      <c r="E13" s="27"/>
      <c r="F13" s="27"/>
      <c r="G13" s="27"/>
      <c r="H13" s="28"/>
      <c r="I13" s="28">
        <f t="shared" si="1"/>
        <v>0</v>
      </c>
      <c r="J13" s="28"/>
      <c r="K13" s="28">
        <f t="shared" si="2"/>
        <v>0</v>
      </c>
    </row>
    <row r="14" spans="1:13" ht="20.100000000000001" customHeight="1">
      <c r="A14" s="33">
        <f t="shared" si="0"/>
        <v>7</v>
      </c>
      <c r="B14" s="18"/>
      <c r="C14" s="18"/>
      <c r="D14" s="27"/>
      <c r="E14" s="27"/>
      <c r="F14" s="27"/>
      <c r="G14" s="27"/>
      <c r="H14" s="28"/>
      <c r="I14" s="28">
        <f t="shared" si="1"/>
        <v>0</v>
      </c>
      <c r="J14" s="28"/>
      <c r="K14" s="28">
        <f t="shared" si="2"/>
        <v>0</v>
      </c>
    </row>
    <row r="15" spans="1:13" ht="20.100000000000001" customHeight="1">
      <c r="A15" s="33">
        <f t="shared" si="0"/>
        <v>8</v>
      </c>
      <c r="B15" s="18"/>
      <c r="C15" s="18"/>
      <c r="D15" s="27"/>
      <c r="E15" s="27"/>
      <c r="F15" s="27"/>
      <c r="G15" s="27"/>
      <c r="H15" s="28"/>
      <c r="I15" s="28">
        <f t="shared" si="1"/>
        <v>0</v>
      </c>
      <c r="J15" s="28"/>
      <c r="K15" s="28">
        <f t="shared" si="2"/>
        <v>0</v>
      </c>
    </row>
    <row r="16" spans="1:13" ht="20.100000000000001" customHeight="1">
      <c r="A16" s="33">
        <f t="shared" si="0"/>
        <v>9</v>
      </c>
      <c r="B16" s="18"/>
      <c r="C16" s="18"/>
      <c r="D16" s="27"/>
      <c r="E16" s="27"/>
      <c r="F16" s="27"/>
      <c r="G16" s="27"/>
      <c r="H16" s="28"/>
      <c r="I16" s="28">
        <f t="shared" si="1"/>
        <v>0</v>
      </c>
      <c r="J16" s="28"/>
      <c r="K16" s="28">
        <f>E16+G16</f>
        <v>0</v>
      </c>
    </row>
    <row r="17" spans="1:11" ht="20.100000000000001" customHeight="1">
      <c r="A17" s="33">
        <f t="shared" si="0"/>
        <v>10</v>
      </c>
      <c r="B17" s="18"/>
      <c r="C17" s="18"/>
      <c r="D17" s="27"/>
      <c r="E17" s="27"/>
      <c r="F17" s="27"/>
      <c r="G17" s="27"/>
      <c r="H17" s="28"/>
      <c r="I17" s="28">
        <f t="shared" si="1"/>
        <v>0</v>
      </c>
      <c r="J17" s="28"/>
      <c r="K17" s="28">
        <f t="shared" ref="K17:K30" si="3">E17+G17</f>
        <v>0</v>
      </c>
    </row>
    <row r="18" spans="1:11" ht="20.100000000000001" customHeight="1">
      <c r="A18" s="33">
        <f t="shared" si="0"/>
        <v>11</v>
      </c>
      <c r="B18" s="18"/>
      <c r="C18" s="18"/>
      <c r="D18" s="27"/>
      <c r="E18" s="27"/>
      <c r="F18" s="27"/>
      <c r="G18" s="27"/>
      <c r="H18" s="28"/>
      <c r="I18" s="28">
        <f t="shared" si="1"/>
        <v>0</v>
      </c>
      <c r="J18" s="28"/>
      <c r="K18" s="28">
        <f t="shared" si="3"/>
        <v>0</v>
      </c>
    </row>
    <row r="19" spans="1:11" ht="20.100000000000001" customHeight="1">
      <c r="A19" s="33">
        <f t="shared" si="0"/>
        <v>12</v>
      </c>
      <c r="B19" s="18"/>
      <c r="C19" s="18"/>
      <c r="D19" s="27"/>
      <c r="E19" s="27"/>
      <c r="F19" s="27"/>
      <c r="G19" s="27"/>
      <c r="H19" s="28"/>
      <c r="I19" s="28">
        <f t="shared" si="1"/>
        <v>0</v>
      </c>
      <c r="J19" s="28"/>
      <c r="K19" s="28">
        <f t="shared" si="3"/>
        <v>0</v>
      </c>
    </row>
    <row r="20" spans="1:11" ht="20.100000000000001" customHeight="1">
      <c r="A20" s="33">
        <f t="shared" si="0"/>
        <v>13</v>
      </c>
      <c r="B20" s="18"/>
      <c r="C20" s="18"/>
      <c r="D20" s="27"/>
      <c r="E20" s="27"/>
      <c r="F20" s="27"/>
      <c r="G20" s="27"/>
      <c r="H20" s="28"/>
      <c r="I20" s="28">
        <f t="shared" si="1"/>
        <v>0</v>
      </c>
      <c r="J20" s="28"/>
      <c r="K20" s="28">
        <f t="shared" si="3"/>
        <v>0</v>
      </c>
    </row>
    <row r="21" spans="1:11" ht="20.100000000000001" customHeight="1">
      <c r="A21" s="33">
        <f t="shared" si="0"/>
        <v>14</v>
      </c>
      <c r="B21" s="18"/>
      <c r="C21" s="18"/>
      <c r="D21" s="27"/>
      <c r="E21" s="27"/>
      <c r="F21" s="27"/>
      <c r="G21" s="27"/>
      <c r="H21" s="28"/>
      <c r="I21" s="28">
        <f t="shared" si="1"/>
        <v>0</v>
      </c>
      <c r="J21" s="28"/>
      <c r="K21" s="28">
        <f t="shared" si="3"/>
        <v>0</v>
      </c>
    </row>
    <row r="22" spans="1:11" ht="20.100000000000001" customHeight="1">
      <c r="A22" s="33">
        <f t="shared" si="0"/>
        <v>15</v>
      </c>
      <c r="B22" s="18"/>
      <c r="C22" s="18"/>
      <c r="D22" s="27"/>
      <c r="E22" s="27"/>
      <c r="F22" s="27"/>
      <c r="G22" s="27"/>
      <c r="H22" s="28"/>
      <c r="I22" s="28">
        <f t="shared" si="1"/>
        <v>0</v>
      </c>
      <c r="J22" s="28"/>
      <c r="K22" s="28">
        <f t="shared" si="3"/>
        <v>0</v>
      </c>
    </row>
    <row r="23" spans="1:11" ht="20.100000000000001" customHeight="1">
      <c r="A23" s="33">
        <f t="shared" si="0"/>
        <v>16</v>
      </c>
      <c r="B23" s="18"/>
      <c r="C23" s="18"/>
      <c r="D23" s="27"/>
      <c r="E23" s="27"/>
      <c r="F23" s="27"/>
      <c r="G23" s="27"/>
      <c r="H23" s="28"/>
      <c r="I23" s="28">
        <f t="shared" si="1"/>
        <v>0</v>
      </c>
      <c r="J23" s="28"/>
      <c r="K23" s="28">
        <f t="shared" si="3"/>
        <v>0</v>
      </c>
    </row>
    <row r="24" spans="1:11" ht="20.100000000000001" customHeight="1">
      <c r="A24" s="33">
        <f t="shared" si="0"/>
        <v>17</v>
      </c>
      <c r="B24" s="18"/>
      <c r="C24" s="18"/>
      <c r="D24" s="27"/>
      <c r="E24" s="27"/>
      <c r="F24" s="27"/>
      <c r="G24" s="27"/>
      <c r="H24" s="28"/>
      <c r="I24" s="28">
        <f t="shared" si="1"/>
        <v>0</v>
      </c>
      <c r="J24" s="28"/>
      <c r="K24" s="28">
        <f t="shared" si="3"/>
        <v>0</v>
      </c>
    </row>
    <row r="25" spans="1:11" ht="20.100000000000001" customHeight="1">
      <c r="A25" s="33">
        <f t="shared" si="0"/>
        <v>18</v>
      </c>
      <c r="B25" s="18"/>
      <c r="C25" s="18"/>
      <c r="D25" s="27"/>
      <c r="E25" s="27"/>
      <c r="F25" s="27"/>
      <c r="G25" s="27"/>
      <c r="H25" s="28"/>
      <c r="I25" s="28">
        <f t="shared" si="1"/>
        <v>0</v>
      </c>
      <c r="J25" s="28"/>
      <c r="K25" s="28">
        <f t="shared" si="3"/>
        <v>0</v>
      </c>
    </row>
    <row r="26" spans="1:11" ht="20.100000000000001" customHeight="1">
      <c r="A26" s="33">
        <f t="shared" si="0"/>
        <v>19</v>
      </c>
      <c r="B26" s="18"/>
      <c r="C26" s="18"/>
      <c r="D26" s="27"/>
      <c r="E26" s="27"/>
      <c r="F26" s="27"/>
      <c r="G26" s="27"/>
      <c r="H26" s="28"/>
      <c r="I26" s="28">
        <f t="shared" si="1"/>
        <v>0</v>
      </c>
      <c r="J26" s="28"/>
      <c r="K26" s="28">
        <f t="shared" si="3"/>
        <v>0</v>
      </c>
    </row>
    <row r="27" spans="1:11" ht="20.100000000000001" customHeight="1">
      <c r="A27" s="33">
        <f t="shared" si="0"/>
        <v>20</v>
      </c>
      <c r="B27" s="18"/>
      <c r="C27" s="18"/>
      <c r="D27" s="27"/>
      <c r="E27" s="27"/>
      <c r="F27" s="27"/>
      <c r="G27" s="27"/>
      <c r="H27" s="28"/>
      <c r="I27" s="28">
        <f t="shared" si="1"/>
        <v>0</v>
      </c>
      <c r="J27" s="28"/>
      <c r="K27" s="28">
        <f t="shared" si="3"/>
        <v>0</v>
      </c>
    </row>
    <row r="28" spans="1:11" ht="20.100000000000001" customHeight="1">
      <c r="A28" s="33">
        <f t="shared" si="0"/>
        <v>21</v>
      </c>
      <c r="B28" s="18"/>
      <c r="C28" s="18"/>
      <c r="D28" s="27"/>
      <c r="E28" s="27"/>
      <c r="F28" s="27"/>
      <c r="G28" s="27"/>
      <c r="H28" s="28"/>
      <c r="I28" s="28">
        <f t="shared" si="1"/>
        <v>0</v>
      </c>
      <c r="J28" s="28"/>
      <c r="K28" s="28">
        <f t="shared" si="3"/>
        <v>0</v>
      </c>
    </row>
    <row r="29" spans="1:11" ht="20.100000000000001" customHeight="1">
      <c r="A29" s="33">
        <f t="shared" si="0"/>
        <v>22</v>
      </c>
      <c r="B29" s="18"/>
      <c r="C29" s="18"/>
      <c r="D29" s="27"/>
      <c r="E29" s="27"/>
      <c r="F29" s="27"/>
      <c r="G29" s="27"/>
      <c r="H29" s="28"/>
      <c r="I29" s="28">
        <f t="shared" si="1"/>
        <v>0</v>
      </c>
      <c r="J29" s="28"/>
      <c r="K29" s="28">
        <f t="shared" si="3"/>
        <v>0</v>
      </c>
    </row>
    <row r="30" spans="1:11" ht="20.100000000000001" customHeight="1">
      <c r="A30" s="33">
        <f t="shared" si="0"/>
        <v>23</v>
      </c>
      <c r="B30" s="18"/>
      <c r="C30" s="18"/>
      <c r="D30" s="27"/>
      <c r="E30" s="27"/>
      <c r="F30" s="27"/>
      <c r="G30" s="27"/>
      <c r="H30" s="28"/>
      <c r="I30" s="28">
        <f t="shared" si="1"/>
        <v>0</v>
      </c>
      <c r="J30" s="28"/>
      <c r="K30" s="28">
        <f t="shared" si="3"/>
        <v>0</v>
      </c>
    </row>
    <row r="31" spans="1:11" ht="20.100000000000001" customHeight="1">
      <c r="A31" s="33">
        <f t="shared" si="0"/>
        <v>24</v>
      </c>
      <c r="B31" s="18"/>
      <c r="C31" s="18"/>
      <c r="D31" s="34"/>
      <c r="E31" s="34"/>
      <c r="F31" s="34"/>
      <c r="G31" s="34"/>
      <c r="H31" s="35"/>
      <c r="I31" s="35">
        <f>D31+F31</f>
        <v>0</v>
      </c>
      <c r="J31" s="35"/>
      <c r="K31" s="35">
        <f>E31+G31</f>
        <v>0</v>
      </c>
    </row>
    <row r="32" spans="1:11" ht="20.100000000000001" customHeight="1">
      <c r="A32" s="33">
        <f t="shared" si="0"/>
        <v>25</v>
      </c>
      <c r="B32" s="18"/>
      <c r="C32" s="18"/>
      <c r="D32" s="34"/>
      <c r="E32" s="34"/>
      <c r="F32" s="34"/>
      <c r="G32" s="34"/>
      <c r="H32" s="35"/>
      <c r="I32" s="35">
        <f>D32+F32</f>
        <v>0</v>
      </c>
      <c r="J32" s="35"/>
      <c r="K32" s="35">
        <f>E32+G32</f>
        <v>0</v>
      </c>
    </row>
    <row r="33" spans="1:11" ht="20.100000000000001" customHeight="1">
      <c r="A33" s="22"/>
      <c r="B33" s="25"/>
      <c r="C33" s="36" t="s">
        <v>31</v>
      </c>
      <c r="D33" s="26">
        <f>SUBTOTAL(109,Tabela136789101112[4])</f>
        <v>0</v>
      </c>
      <c r="E33" s="26">
        <f>SUBTOTAL(109,Tabela136789101112[5])</f>
        <v>0</v>
      </c>
      <c r="F33" s="26">
        <f>SUBTOTAL(109,Tabela136789101112[6])</f>
        <v>0</v>
      </c>
      <c r="G33" s="26">
        <f>SUBTOTAL(109,Tabela136789101112[7])</f>
        <v>0</v>
      </c>
      <c r="H33" s="26">
        <f>SUBTOTAL(109,Tabela136789101112[8])</f>
        <v>0</v>
      </c>
      <c r="I33" s="26">
        <f>SUBTOTAL(109,Tabela136789101112[9])+D4+F4</f>
        <v>0</v>
      </c>
      <c r="J33" s="26">
        <f>SUBTOTAL(109,Tabela136789101112[10])</f>
        <v>0</v>
      </c>
      <c r="K33" s="26">
        <f>SUBTOTAL(109,Tabela136789101112[11])</f>
        <v>0</v>
      </c>
    </row>
    <row r="34" spans="1:11" ht="15">
      <c r="A34" s="1"/>
      <c r="B34" s="23"/>
      <c r="C34" s="24" t="s">
        <v>32</v>
      </c>
      <c r="D34" s="73">
        <f>D33-E33+D4</f>
        <v>0</v>
      </c>
      <c r="E34" s="73"/>
      <c r="F34" s="73">
        <f>F33-G33+F4</f>
        <v>0</v>
      </c>
      <c r="G34" s="73"/>
      <c r="H34" s="6"/>
      <c r="I34" s="6"/>
      <c r="J34" s="6"/>
      <c r="K34" s="6"/>
    </row>
    <row r="35" spans="1:11" ht="15">
      <c r="A35" s="1"/>
      <c r="B35" s="20"/>
      <c r="C35" s="19" t="s">
        <v>17</v>
      </c>
      <c r="D35" s="72">
        <f>F34+D34</f>
        <v>0</v>
      </c>
      <c r="E35" s="72"/>
      <c r="F35" s="72"/>
      <c r="G35" s="72"/>
      <c r="H35" s="5"/>
      <c r="I35" s="5"/>
      <c r="J35" s="5"/>
      <c r="K35" s="5"/>
    </row>
    <row r="36" spans="1:11" ht="15">
      <c r="A36" s="1"/>
      <c r="B36" s="12" t="str">
        <f>IF(C36=0,"Rozliczono całkowicie",IF(C36&gt;0,"NADPŁATA","NIEDOPŁATA"))</f>
        <v>Rozliczono całkowicie</v>
      </c>
      <c r="C36" s="11">
        <f>(I9+J33)-C3+H4</f>
        <v>0</v>
      </c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3" t="str">
        <f>IF(D9+F9=I9,"Odpis procentowy na dobro koła wprowadzono poprawnie","Odpis procentowy na dobro koła wprowadzono błędnie")</f>
        <v>Odpis procentowy na dobro koła wprowadzono poprawnie</v>
      </c>
      <c r="C37" s="14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5" t="str">
        <f>IF(AND(ISNUMBER(D4),ISNUMBER(F4)),"Wprowadzono poprzedni okres poprawnie","UWAGA !!! Nie wprowadzono poprzedniego okresu w kasie lub banku")</f>
        <v>Wprowadzono poprzedni okres poprawnie</v>
      </c>
      <c r="C38" s="16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22" t="s">
        <v>8</v>
      </c>
      <c r="C39" s="8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8"/>
      <c r="E40" s="7" t="s">
        <v>34</v>
      </c>
      <c r="F40" s="1"/>
      <c r="G40" s="1"/>
      <c r="H40" s="1"/>
      <c r="I40" s="7" t="s">
        <v>14</v>
      </c>
      <c r="J40" s="1"/>
      <c r="K40" s="7" t="s">
        <v>15</v>
      </c>
    </row>
    <row r="41" spans="1:11">
      <c r="A41" s="1"/>
      <c r="B41" s="21" t="s">
        <v>13</v>
      </c>
      <c r="C41" s="21"/>
      <c r="D41" s="1"/>
      <c r="F41" s="7"/>
      <c r="G41" s="7"/>
      <c r="I41" s="7"/>
      <c r="K41" s="7"/>
    </row>
    <row r="42" spans="1:11">
      <c r="A42" s="21"/>
      <c r="B42" s="21"/>
      <c r="C42" s="21"/>
      <c r="D42" s="1"/>
      <c r="E42" s="1"/>
      <c r="F42" s="1"/>
      <c r="G42" s="1"/>
      <c r="H42" s="1"/>
      <c r="I42" s="1"/>
      <c r="J42" s="1"/>
      <c r="K42" s="1"/>
    </row>
    <row r="43" spans="1:11">
      <c r="A43" s="21"/>
      <c r="B43" s="21"/>
      <c r="C43" s="2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 password="D9BE" sheet="1" objects="1" scenarios="1"/>
  <mergeCells count="20">
    <mergeCell ref="C1:K1"/>
    <mergeCell ref="C2:K2"/>
    <mergeCell ref="A3:A4"/>
    <mergeCell ref="B3:B4"/>
    <mergeCell ref="C3:C4"/>
    <mergeCell ref="D3:G3"/>
    <mergeCell ref="H3:K3"/>
    <mergeCell ref="D4:E4"/>
    <mergeCell ref="F4:G4"/>
    <mergeCell ref="H4:K4"/>
    <mergeCell ref="J5:K5"/>
    <mergeCell ref="D34:E34"/>
    <mergeCell ref="F34:G34"/>
    <mergeCell ref="D35:G35"/>
    <mergeCell ref="A5:A6"/>
    <mergeCell ref="B5:B6"/>
    <mergeCell ref="C5:C6"/>
    <mergeCell ref="D5:E5"/>
    <mergeCell ref="F5:G5"/>
    <mergeCell ref="H5:I5"/>
  </mergeCells>
  <conditionalFormatting sqref="B36:C37 C38">
    <cfRule type="containsText" dxfId="107" priority="13" operator="containsText" text="UWAGA">
      <formula>NOT(ISERROR(SEARCH("UWAGA",B36)))</formula>
    </cfRule>
  </conditionalFormatting>
  <conditionalFormatting sqref="B41 B36:C38">
    <cfRule type="containsText" dxfId="106" priority="12" operator="containsText" text="UWAGA">
      <formula>NOT(ISERROR(SEARCH("UWAGA",B36)))</formula>
    </cfRule>
  </conditionalFormatting>
  <conditionalFormatting sqref="C36:C38">
    <cfRule type="cellIs" dxfId="105" priority="9" operator="greaterThan">
      <formula>0</formula>
    </cfRule>
    <cfRule type="cellIs" dxfId="104" priority="10" operator="lessThan">
      <formula>0</formula>
    </cfRule>
    <cfRule type="cellIs" dxfId="103" priority="11" operator="equal">
      <formula>0</formula>
    </cfRule>
  </conditionalFormatting>
  <conditionalFormatting sqref="B41 B38 C38:C40">
    <cfRule type="containsText" dxfId="102" priority="8" operator="containsText" text="Wprowadzono poprzedni okres poprawnie">
      <formula>NOT(ISERROR(SEARCH("Wprowadzono poprzedni okres poprawnie",B38)))</formula>
    </cfRule>
  </conditionalFormatting>
  <conditionalFormatting sqref="B36:B37">
    <cfRule type="containsText" dxfId="101" priority="5" operator="containsText" text="NIEDOPŁATA">
      <formula>NOT(ISERROR(SEARCH("NIEDOPŁATA",B36)))</formula>
    </cfRule>
    <cfRule type="containsText" dxfId="100" priority="6" operator="containsText" text="NADPŁATA">
      <formula>NOT(ISERROR(SEARCH("NADPŁATA",B36)))</formula>
    </cfRule>
    <cfRule type="containsText" dxfId="99" priority="7" operator="containsText" text="Rozliczono całkowicie">
      <formula>NOT(ISERROR(SEARCH("Rozliczono całkowicie",B36)))</formula>
    </cfRule>
  </conditionalFormatting>
  <conditionalFormatting sqref="B37:C37">
    <cfRule type="containsText" dxfId="98" priority="3" operator="containsText" text="Odpis procentowy na dobro koła wprowadzono błędnie">
      <formula>NOT(ISERROR(SEARCH("Odpis procentowy na dobro koła wprowadzono błędnie",B37)))</formula>
    </cfRule>
    <cfRule type="containsText" dxfId="97" priority="4" operator="containsText" text="Odpis procentowy na dobro koła wprowadzono poprawnie">
      <formula>NOT(ISERROR(SEARCH("Odpis procentowy na dobro koła wprowadzono poprawnie",B37)))</formula>
    </cfRule>
  </conditionalFormatting>
  <conditionalFormatting sqref="C38">
    <cfRule type="containsText" dxfId="96" priority="1" operator="containsText" text="UWAGA !!! Nie wprowadzono poprzedniego okresu w kasie lub banku">
      <formula>NOT(ISERROR(SEARCH("UWAGA !!! Nie wprowadzono poprzedniego okresu w kasie lub banku",C38)))</formula>
    </cfRule>
    <cfRule type="containsText" dxfId="95" priority="2" operator="containsText" text="Wprowadzono poprzedni okres poprawnie">
      <formula>NOT(ISERROR(SEARCH("Wprowadzono poprzedni okres poprawnie",C38)))</formula>
    </cfRule>
  </conditionalFormatting>
  <pageMargins left="0.59055118110236227" right="0.15748031496062992" top="0.31496062992125984" bottom="0.31496062992125984" header="0.31496062992125984" footer="0.31496062992125984"/>
  <pageSetup paperSize="9" scale="66" fitToHeight="100" orientation="landscape" r:id="rId1"/>
  <headerFooter>
    <oddHeader>&amp;L.&amp;R&amp;8OM PZW 2018 v1.0</oddHeader>
    <oddFooter>&amp;RStrona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czerwiec!Obszar_wydruku</vt:lpstr>
      <vt:lpstr>grudzień!Obszar_wydruku</vt:lpstr>
      <vt:lpstr>kwiecień!Obszar_wydruku</vt:lpstr>
      <vt:lpstr>lipiec!Obszar_wydruku</vt:lpstr>
      <vt:lpstr>listopad!Obszar_wydruku</vt:lpstr>
      <vt:lpstr>luty!Obszar_wydruku</vt:lpstr>
      <vt:lpstr>maj!Obszar_wydruku</vt:lpstr>
      <vt:lpstr>marzec!Obszar_wydruku</vt:lpstr>
      <vt:lpstr>październik!Obszar_wydruku</vt:lpstr>
      <vt:lpstr>sierpień!Obszar_wydruku</vt:lpstr>
      <vt:lpstr>styczeń!Obszar_wydruku</vt:lpstr>
      <vt:lpstr>wrzesień!Obszar_wydruku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</dc:creator>
  <cp:lastModifiedBy>Agata</cp:lastModifiedBy>
  <cp:lastPrinted>2017-11-26T20:24:34Z</cp:lastPrinted>
  <dcterms:created xsi:type="dcterms:W3CDTF">2014-09-03T14:28:55Z</dcterms:created>
  <dcterms:modified xsi:type="dcterms:W3CDTF">2017-11-26T20:34:17Z</dcterms:modified>
</cp:coreProperties>
</file>