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-12" windowWidth="12012" windowHeight="10116"/>
  </bookViews>
  <sheets>
    <sheet name="styczeń" sheetId="48" r:id="rId1"/>
    <sheet name="luty " sheetId="49" r:id="rId2"/>
    <sheet name="marzec" sheetId="50" r:id="rId3"/>
    <sheet name="kwiecień" sheetId="51" r:id="rId4"/>
    <sheet name="maj" sheetId="52" r:id="rId5"/>
    <sheet name="czerwiec" sheetId="53" r:id="rId6"/>
    <sheet name="lipiec" sheetId="54" r:id="rId7"/>
    <sheet name="sierpień" sheetId="55" r:id="rId8"/>
    <sheet name="wrzesień" sheetId="56" r:id="rId9"/>
    <sheet name="październik" sheetId="57" r:id="rId10"/>
    <sheet name="listopad" sheetId="58" r:id="rId11"/>
    <sheet name="grudzień" sheetId="59" r:id="rId12"/>
  </sheets>
  <definedNames>
    <definedName name="_xlnm.Print_Area" localSheetId="5">czerwiec!$A$1:$I$68</definedName>
    <definedName name="_xlnm.Print_Area" localSheetId="11">grudzień!$A$1:$I$68</definedName>
    <definedName name="_xlnm.Print_Area" localSheetId="3">kwiecień!$A$1:$I$68</definedName>
    <definedName name="_xlnm.Print_Area" localSheetId="6">lipiec!$A$1:$I$68</definedName>
    <definedName name="_xlnm.Print_Area" localSheetId="10">listopad!$A$1:$I$68</definedName>
    <definedName name="_xlnm.Print_Area" localSheetId="1">'luty '!$A$1:$I$68</definedName>
    <definedName name="_xlnm.Print_Area" localSheetId="4">maj!$A$1:$I$68</definedName>
    <definedName name="_xlnm.Print_Area" localSheetId="2">marzec!$A$1:$I$68</definedName>
    <definedName name="_xlnm.Print_Area" localSheetId="9">październik!$A$1:$I$68</definedName>
    <definedName name="_xlnm.Print_Area" localSheetId="7">sierpień!$A$1:$I$68</definedName>
    <definedName name="_xlnm.Print_Area" localSheetId="0">styczeń!$A$1:$I$69</definedName>
    <definedName name="_xlnm.Print_Area" localSheetId="8">wrzesień!$A$1:$I$68</definedName>
  </definedNames>
  <calcPr calcId="145621"/>
</workbook>
</file>

<file path=xl/calcChain.xml><?xml version="1.0" encoding="utf-8"?>
<calcChain xmlns="http://schemas.openxmlformats.org/spreadsheetml/2006/main">
  <c r="I60" i="59" l="1"/>
  <c r="I59" i="59"/>
  <c r="G59" i="59"/>
  <c r="E59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F9" i="59"/>
  <c r="F59" i="59" s="1"/>
  <c r="D9" i="59"/>
  <c r="I60" i="58"/>
  <c r="I59" i="58"/>
  <c r="G59" i="58"/>
  <c r="E59" i="58"/>
  <c r="A11" i="58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10" i="58"/>
  <c r="F9" i="58"/>
  <c r="F59" i="58" s="1"/>
  <c r="D9" i="58"/>
  <c r="B63" i="58" s="1"/>
  <c r="I60" i="57"/>
  <c r="I59" i="57"/>
  <c r="G59" i="57"/>
  <c r="F59" i="57"/>
  <c r="E59" i="57"/>
  <c r="A11" i="57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10" i="57"/>
  <c r="F9" i="57"/>
  <c r="D9" i="57"/>
  <c r="B63" i="57" s="1"/>
  <c r="I60" i="56"/>
  <c r="I59" i="56"/>
  <c r="G59" i="56"/>
  <c r="F59" i="56"/>
  <c r="E59" i="56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F9" i="56"/>
  <c r="D9" i="56"/>
  <c r="I60" i="55"/>
  <c r="I59" i="55"/>
  <c r="G59" i="55"/>
  <c r="E59" i="55"/>
  <c r="A10" i="55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F9" i="55"/>
  <c r="F59" i="55" s="1"/>
  <c r="D9" i="55"/>
  <c r="B63" i="55" s="1"/>
  <c r="I60" i="54"/>
  <c r="I59" i="54"/>
  <c r="G59" i="54"/>
  <c r="E59" i="54"/>
  <c r="A11" i="54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10" i="54"/>
  <c r="F9" i="54"/>
  <c r="F59" i="54" s="1"/>
  <c r="D9" i="54"/>
  <c r="B63" i="54" s="1"/>
  <c r="I60" i="53"/>
  <c r="I59" i="53"/>
  <c r="G59" i="53"/>
  <c r="E59" i="53"/>
  <c r="D5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F9" i="53"/>
  <c r="D9" i="53"/>
  <c r="I60" i="52"/>
  <c r="I59" i="52"/>
  <c r="G59" i="52"/>
  <c r="E59" i="52"/>
  <c r="A11" i="52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10" i="52"/>
  <c r="F9" i="52"/>
  <c r="F59" i="52" s="1"/>
  <c r="D9" i="52"/>
  <c r="I60" i="51"/>
  <c r="I59" i="51"/>
  <c r="G59" i="51"/>
  <c r="E5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F9" i="51"/>
  <c r="F59" i="51" s="1"/>
  <c r="D9" i="51"/>
  <c r="B63" i="51" s="1"/>
  <c r="I60" i="50"/>
  <c r="I59" i="50"/>
  <c r="G59" i="50"/>
  <c r="E59" i="50"/>
  <c r="A10" i="50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F9" i="50"/>
  <c r="F59" i="50" s="1"/>
  <c r="D9" i="50"/>
  <c r="D59" i="50" s="1"/>
  <c r="B63" i="59" l="1"/>
  <c r="B63" i="56"/>
  <c r="D59" i="56"/>
  <c r="B63" i="53"/>
  <c r="B63" i="52"/>
  <c r="D59" i="51"/>
  <c r="D59" i="59"/>
  <c r="D59" i="58"/>
  <c r="D59" i="57"/>
  <c r="D59" i="55"/>
  <c r="D59" i="54"/>
  <c r="F59" i="53"/>
  <c r="D59" i="52"/>
  <c r="B63" i="50"/>
  <c r="I60" i="49"/>
  <c r="I59" i="49"/>
  <c r="I60" i="48"/>
  <c r="I59" i="48"/>
  <c r="G59" i="49"/>
  <c r="E59" i="49"/>
  <c r="A10" i="49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F9" i="49"/>
  <c r="F59" i="49" s="1"/>
  <c r="D9" i="49"/>
  <c r="B63" i="49" l="1"/>
  <c r="I61" i="48"/>
  <c r="D59" i="49"/>
  <c r="C62" i="48"/>
  <c r="C5" i="49" s="1"/>
  <c r="C62" i="49" s="1"/>
  <c r="C5" i="50" s="1"/>
  <c r="C62" i="50" s="1"/>
  <c r="B64" i="48"/>
  <c r="G59" i="48"/>
  <c r="E59" i="48"/>
  <c r="A10" i="48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F9" i="48"/>
  <c r="D9" i="48"/>
  <c r="B62" i="50" l="1"/>
  <c r="C5" i="51"/>
  <c r="C62" i="51" s="1"/>
  <c r="H5" i="49"/>
  <c r="I61" i="49" s="1"/>
  <c r="H5" i="50" s="1"/>
  <c r="I61" i="50" s="1"/>
  <c r="F59" i="48"/>
  <c r="F60" i="48" s="1"/>
  <c r="B63" i="48"/>
  <c r="B62" i="49"/>
  <c r="B62" i="48"/>
  <c r="D59" i="48"/>
  <c r="D60" i="48" s="1"/>
  <c r="D5" i="49" s="1"/>
  <c r="D60" i="49" s="1"/>
  <c r="D5" i="50" s="1"/>
  <c r="B62" i="51" l="1"/>
  <c r="C5" i="52"/>
  <c r="C62" i="52" s="1"/>
  <c r="D60" i="50"/>
  <c r="D5" i="51" s="1"/>
  <c r="H5" i="51"/>
  <c r="I61" i="51" s="1"/>
  <c r="D61" i="48"/>
  <c r="F5" i="49"/>
  <c r="D60" i="51" l="1"/>
  <c r="D5" i="52" s="1"/>
  <c r="B62" i="52"/>
  <c r="C5" i="53"/>
  <c r="C62" i="53" s="1"/>
  <c r="H5" i="52"/>
  <c r="I61" i="52" s="1"/>
  <c r="F60" i="49"/>
  <c r="B64" i="49"/>
  <c r="B62" i="53" l="1"/>
  <c r="C5" i="54"/>
  <c r="C62" i="54" s="1"/>
  <c r="D61" i="49"/>
  <c r="F5" i="50"/>
  <c r="D60" i="52"/>
  <c r="D5" i="53" s="1"/>
  <c r="D60" i="53" s="1"/>
  <c r="D5" i="54" s="1"/>
  <c r="H5" i="53"/>
  <c r="I61" i="53" s="1"/>
  <c r="D60" i="54" l="1"/>
  <c r="F60" i="50"/>
  <c r="B64" i="50"/>
  <c r="B62" i="54"/>
  <c r="C5" i="55"/>
  <c r="C62" i="55" s="1"/>
  <c r="H5" i="54"/>
  <c r="I61" i="54" s="1"/>
  <c r="F5" i="51" l="1"/>
  <c r="D61" i="50"/>
  <c r="B62" i="55"/>
  <c r="C5" i="56"/>
  <c r="C62" i="56" s="1"/>
  <c r="D5" i="55"/>
  <c r="H5" i="55"/>
  <c r="I61" i="55" s="1"/>
  <c r="B62" i="56" l="1"/>
  <c r="C5" i="57"/>
  <c r="C62" i="57" s="1"/>
  <c r="D60" i="55"/>
  <c r="D5" i="56" s="1"/>
  <c r="F60" i="51"/>
  <c r="B64" i="51"/>
  <c r="H5" i="56"/>
  <c r="I61" i="56" s="1"/>
  <c r="B62" i="57" l="1"/>
  <c r="C5" i="58"/>
  <c r="C62" i="58" s="1"/>
  <c r="D60" i="56"/>
  <c r="D5" i="57" s="1"/>
  <c r="F5" i="52"/>
  <c r="D61" i="51"/>
  <c r="H5" i="57"/>
  <c r="I61" i="57" s="1"/>
  <c r="D60" i="57" l="1"/>
  <c r="D5" i="58" s="1"/>
  <c r="B62" i="58"/>
  <c r="C5" i="59"/>
  <c r="C62" i="59" s="1"/>
  <c r="B62" i="59" s="1"/>
  <c r="F60" i="52"/>
  <c r="B64" i="52"/>
  <c r="H5" i="58"/>
  <c r="I61" i="58" s="1"/>
  <c r="H5" i="59" s="1"/>
  <c r="I61" i="59" s="1"/>
  <c r="D60" i="58" l="1"/>
  <c r="F5" i="53"/>
  <c r="D61" i="52"/>
  <c r="B64" i="53" l="1"/>
  <c r="F60" i="53"/>
  <c r="D5" i="59"/>
  <c r="D60" i="59" l="1"/>
  <c r="D61" i="53"/>
  <c r="F5" i="54"/>
  <c r="F60" i="54" l="1"/>
  <c r="B64" i="54"/>
  <c r="F5" i="55" l="1"/>
  <c r="D61" i="54"/>
  <c r="F60" i="55" l="1"/>
  <c r="B64" i="55"/>
  <c r="F5" i="56" l="1"/>
  <c r="D61" i="55"/>
  <c r="F60" i="56" l="1"/>
  <c r="B64" i="56"/>
  <c r="F5" i="57" l="1"/>
  <c r="D61" i="56"/>
  <c r="F60" i="57" l="1"/>
  <c r="B64" i="57"/>
  <c r="F5" i="58" l="1"/>
  <c r="D61" i="57"/>
  <c r="F60" i="58" l="1"/>
  <c r="B64" i="58"/>
  <c r="F5" i="59" l="1"/>
  <c r="D61" i="58"/>
  <c r="F60" i="59" l="1"/>
  <c r="D61" i="59" s="1"/>
  <c r="B64" i="59"/>
</calcChain>
</file>

<file path=xl/sharedStrings.xml><?xml version="1.0" encoding="utf-8"?>
<sst xmlns="http://schemas.openxmlformats.org/spreadsheetml/2006/main" count="539" uniqueCount="67">
  <si>
    <t>pieczątka koła</t>
  </si>
  <si>
    <t>Koszty</t>
  </si>
  <si>
    <t>Bank</t>
  </si>
  <si>
    <t>Kasa</t>
  </si>
  <si>
    <t>Lp.</t>
  </si>
  <si>
    <t>Przychody</t>
  </si>
  <si>
    <t>Warszawa, dnia :</t>
  </si>
  <si>
    <t>ROZLICZENIE SPRZEDAŻY MINUS ODPIS %</t>
  </si>
  <si>
    <t>Stan z poprzedniego okresu sprawozdawczego :</t>
  </si>
  <si>
    <t>ODPIS PROCENTOWY NA DOBRO KOŁA</t>
  </si>
  <si>
    <t>Sprawdzono z Z.O.</t>
  </si>
  <si>
    <t>RAZEM:</t>
  </si>
  <si>
    <t>Wartość sprzedaży nr 1</t>
  </si>
  <si>
    <t>Nr dokumentu</t>
  </si>
  <si>
    <t>1</t>
  </si>
  <si>
    <t>2</t>
  </si>
  <si>
    <t>3</t>
  </si>
  <si>
    <t>4</t>
  </si>
  <si>
    <t>5</t>
  </si>
  <si>
    <t>6</t>
  </si>
  <si>
    <t>7</t>
  </si>
  <si>
    <t>Obroty okresowe:</t>
  </si>
  <si>
    <t>Stan banku i kasy z aktualnego okresu sprawozdawczego :</t>
  </si>
  <si>
    <t xml:space="preserve"> Komisja Rewizyjna</t>
  </si>
  <si>
    <t>Treść dokumentu</t>
  </si>
  <si>
    <t>SKŁADKI ODPROWADZONE DO Z.O.</t>
  </si>
  <si>
    <t>Wartość sprzedaży nr 2</t>
  </si>
  <si>
    <t>RAPORT FINANSOWY NR 1</t>
  </si>
  <si>
    <t>RAPORT FINANSOWY NR 2</t>
  </si>
  <si>
    <t>RAPORT FINANSOWY NR 3</t>
  </si>
  <si>
    <t>RAPORT FINANSOWY NR 4</t>
  </si>
  <si>
    <t>RAPORT FINANSOWY NR 5</t>
  </si>
  <si>
    <t>RAPORT FINANSOWY NR 6</t>
  </si>
  <si>
    <t>RAPORT FINANSOWY NR 7</t>
  </si>
  <si>
    <t>RAPORT FINANSOWY NR 8</t>
  </si>
  <si>
    <t>RAPORT FINANSOWY NR 9</t>
  </si>
  <si>
    <t>RAPORT FINANSOWY NR 10</t>
  </si>
  <si>
    <t>RAPORT FINANSOWY NR 11</t>
  </si>
  <si>
    <t>RAPORT FINANSOWY NR 12</t>
  </si>
  <si>
    <t>Rozlicznie sprzedaży z poprzedniego miesiąca:</t>
  </si>
  <si>
    <t>od 1 stycznia do 31 stycznia 2020</t>
  </si>
  <si>
    <t>Wartość magazynu znaków</t>
  </si>
  <si>
    <t xml:space="preserve">Wartość </t>
  </si>
  <si>
    <t>P</t>
  </si>
  <si>
    <t>Z</t>
  </si>
  <si>
    <t>WM</t>
  </si>
  <si>
    <t>p</t>
  </si>
  <si>
    <t>pobrania</t>
  </si>
  <si>
    <t xml:space="preserve">z </t>
  </si>
  <si>
    <t>zwoty</t>
  </si>
  <si>
    <t>wm</t>
  </si>
  <si>
    <t>wartość magazynu</t>
  </si>
  <si>
    <t>od 1 kwietnia do 30 kwietnia 2020</t>
  </si>
  <si>
    <t>od 1 marca do 31 marca 2020</t>
  </si>
  <si>
    <t>od 1 maja do 31 maja 2020</t>
  </si>
  <si>
    <t>od 1 czerwca do 30 czerwca 2020</t>
  </si>
  <si>
    <t>od 1 lipca do 31 lipca 2020</t>
  </si>
  <si>
    <t>od 1 sierpnia do 31 sierpnia 2020</t>
  </si>
  <si>
    <t>od 1 października do 31 października 2020</t>
  </si>
  <si>
    <t>od 1 września do 30 września 2020</t>
  </si>
  <si>
    <t>od 1 listopada do 30 listopada 2020</t>
  </si>
  <si>
    <t>od 1 grudnia do 31 grudnia 2020</t>
  </si>
  <si>
    <t>Skarbnik</t>
  </si>
  <si>
    <t>Prezes</t>
  </si>
  <si>
    <t>zwroty</t>
  </si>
  <si>
    <t xml:space="preserve"> P/Z</t>
  </si>
  <si>
    <t>od 1 lutego do 29 lutego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</si>
</sst>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10"/>
      <name val="Czcionka tekstu podstawowego"/>
      <family val="2"/>
      <charset val="238"/>
    </font>
    <font>
      <b/>
      <sz val="14"/>
      <color indexed="10"/>
      <name val="Czcionka tekstu podstawowego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0" fillId="3" borderId="0" xfId="0" applyFill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4" fillId="0" borderId="6" xfId="0" applyNumberFormat="1" applyFont="1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protection hidden="1"/>
    </xf>
    <xf numFmtId="0" fontId="0" fillId="0" borderId="0" xfId="0" applyBorder="1" applyAlignment="1">
      <alignment vertical="top"/>
    </xf>
    <xf numFmtId="0" fontId="0" fillId="0" borderId="8" xfId="0" applyBorder="1"/>
    <xf numFmtId="0" fontId="8" fillId="0" borderId="12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4" fontId="0" fillId="3" borderId="5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 applyProtection="1">
      <alignment vertical="center"/>
      <protection hidden="1"/>
    </xf>
    <xf numFmtId="4" fontId="13" fillId="2" borderId="5" xfId="1" applyNumberFormat="1" applyFont="1" applyFill="1" applyBorder="1" applyAlignment="1" applyProtection="1">
      <alignment vertical="center"/>
      <protection hidden="1"/>
    </xf>
    <xf numFmtId="4" fontId="0" fillId="2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15" fillId="3" borderId="5" xfId="1" applyNumberFormat="1" applyFont="1" applyFill="1" applyBorder="1" applyAlignment="1" applyProtection="1">
      <alignment vertical="center"/>
      <protection locked="0"/>
    </xf>
    <xf numFmtId="0" fontId="7" fillId="4" borderId="2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0" fillId="2" borderId="5" xfId="1" applyNumberFormat="1" applyFont="1" applyFill="1" applyBorder="1" applyAlignment="1" applyProtection="1">
      <alignment vertical="center"/>
      <protection locked="0"/>
    </xf>
    <xf numFmtId="0" fontId="0" fillId="4" borderId="33" xfId="0" applyFill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10" fillId="4" borderId="16" xfId="0" applyFont="1" applyFill="1" applyBorder="1" applyAlignment="1">
      <alignment horizontal="right" vertical="center" wrapText="1"/>
    </xf>
    <xf numFmtId="4" fontId="5" fillId="4" borderId="36" xfId="0" applyNumberFormat="1" applyFont="1" applyFill="1" applyBorder="1" applyAlignment="1" applyProtection="1">
      <alignment horizontal="center" vertical="center"/>
      <protection locked="0"/>
    </xf>
    <xf numFmtId="4" fontId="5" fillId="4" borderId="37" xfId="0" applyNumberFormat="1" applyFont="1" applyFill="1" applyBorder="1" applyAlignment="1" applyProtection="1">
      <alignment horizontal="center" vertical="center"/>
      <protection locked="0"/>
    </xf>
    <xf numFmtId="4" fontId="5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4" fontId="12" fillId="2" borderId="7" xfId="1" applyNumberFormat="1" applyFont="1" applyFill="1" applyBorder="1" applyAlignment="1" applyProtection="1">
      <alignment vertical="center"/>
      <protection hidden="1"/>
    </xf>
    <xf numFmtId="4" fontId="0" fillId="2" borderId="7" xfId="1" applyNumberFormat="1" applyFont="1" applyFill="1" applyBorder="1" applyAlignment="1">
      <alignment vertical="center"/>
    </xf>
    <xf numFmtId="4" fontId="0" fillId="3" borderId="7" xfId="1" applyNumberFormat="1" applyFont="1" applyFill="1" applyBorder="1" applyAlignment="1" applyProtection="1">
      <alignment vertical="center"/>
      <protection locked="0"/>
    </xf>
    <xf numFmtId="4" fontId="15" fillId="3" borderId="7" xfId="1" applyNumberFormat="1" applyFont="1" applyFill="1" applyBorder="1" applyAlignment="1" applyProtection="1">
      <alignment vertical="center"/>
      <protection locked="0"/>
    </xf>
    <xf numFmtId="0" fontId="0" fillId="0" borderId="44" xfId="0" applyBorder="1"/>
    <xf numFmtId="0" fontId="0" fillId="0" borderId="10" xfId="0" applyBorder="1"/>
    <xf numFmtId="0" fontId="2" fillId="4" borderId="45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4" fillId="0" borderId="7" xfId="1" applyNumberFormat="1" applyFont="1" applyBorder="1" applyAlignment="1" applyProtection="1">
      <alignment vertical="center"/>
      <protection hidden="1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hidden="1"/>
    </xf>
    <xf numFmtId="4" fontId="13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9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0" fillId="4" borderId="9" xfId="0" quotePrefix="1" applyNumberFormat="1" applyFont="1" applyFill="1" applyBorder="1" applyAlignment="1">
      <alignment horizontal="center" vertical="center"/>
    </xf>
    <xf numFmtId="4" fontId="13" fillId="4" borderId="9" xfId="0" quotePrefix="1" applyNumberFormat="1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vertical="center"/>
      <protection locked="0"/>
    </xf>
    <xf numFmtId="4" fontId="0" fillId="3" borderId="15" xfId="0" applyNumberFormat="1" applyFill="1" applyBorder="1" applyProtection="1">
      <protection locked="0"/>
    </xf>
    <xf numFmtId="4" fontId="0" fillId="3" borderId="44" xfId="0" applyNumberFormat="1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14" fillId="0" borderId="15" xfId="0" applyNumberFormat="1" applyFont="1" applyFill="1" applyBorder="1" applyAlignment="1" applyProtection="1">
      <alignment vertical="center"/>
      <protection hidden="1"/>
    </xf>
    <xf numFmtId="4" fontId="14" fillId="0" borderId="44" xfId="0" applyNumberFormat="1" applyFont="1" applyFill="1" applyBorder="1" applyAlignment="1" applyProtection="1">
      <alignment vertical="center"/>
      <protection hidden="1"/>
    </xf>
    <xf numFmtId="164" fontId="14" fillId="2" borderId="49" xfId="0" applyNumberFormat="1" applyFont="1" applyFill="1" applyBorder="1" applyAlignment="1" applyProtection="1">
      <alignment vertical="center"/>
      <protection hidden="1"/>
    </xf>
    <xf numFmtId="4" fontId="1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4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3" fillId="4" borderId="16" xfId="0" applyNumberFormat="1" applyFont="1" applyFill="1" applyBorder="1" applyAlignment="1">
      <alignment horizontal="center" vertical="center"/>
    </xf>
    <xf numFmtId="0" fontId="13" fillId="4" borderId="13" xfId="0" applyNumberFormat="1" applyFont="1" applyFill="1" applyBorder="1" applyAlignment="1">
      <alignment horizontal="center" vertical="center"/>
    </xf>
    <xf numFmtId="4" fontId="18" fillId="4" borderId="51" xfId="0" applyNumberFormat="1" applyFont="1" applyFill="1" applyBorder="1" applyAlignment="1" applyProtection="1">
      <alignment horizontal="center" vertical="center"/>
      <protection hidden="1"/>
    </xf>
    <xf numFmtId="4" fontId="18" fillId="4" borderId="52" xfId="0" applyNumberFormat="1" applyFont="1" applyFill="1" applyBorder="1" applyAlignment="1" applyProtection="1">
      <alignment horizontal="center" vertical="center"/>
      <protection hidden="1"/>
    </xf>
    <xf numFmtId="4" fontId="18" fillId="4" borderId="53" xfId="0" applyNumberFormat="1" applyFont="1" applyFill="1" applyBorder="1" applyAlignment="1" applyProtection="1">
      <alignment horizontal="center" vertical="center"/>
      <protection hidden="1"/>
    </xf>
    <xf numFmtId="4" fontId="18" fillId="4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0" fillId="4" borderId="28" xfId="0" applyFill="1" applyBorder="1"/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4" fontId="5" fillId="3" borderId="24" xfId="0" applyNumberFormat="1" applyFont="1" applyFill="1" applyBorder="1" applyAlignment="1" applyProtection="1">
      <alignment horizontal="center" vertical="center"/>
      <protection locked="0"/>
    </xf>
    <xf numFmtId="4" fontId="5" fillId="3" borderId="19" xfId="0" applyNumberFormat="1" applyFont="1" applyFill="1" applyBorder="1" applyAlignment="1" applyProtection="1">
      <alignment horizontal="center" vertical="center"/>
      <protection locked="0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 applyProtection="1">
      <alignment horizontal="center" vertical="center"/>
      <protection hidden="1"/>
    </xf>
    <xf numFmtId="4" fontId="8" fillId="2" borderId="50" xfId="0" applyNumberFormat="1" applyFont="1" applyFill="1" applyBorder="1" applyAlignment="1" applyProtection="1">
      <alignment horizontal="center" vertical="center"/>
      <protection hidden="1"/>
    </xf>
    <xf numFmtId="4" fontId="5" fillId="2" borderId="5" xfId="0" applyNumberFormat="1" applyFont="1" applyFill="1" applyBorder="1" applyAlignment="1" applyProtection="1">
      <alignment horizontal="center" vertical="center"/>
      <protection hidden="1"/>
    </xf>
    <xf numFmtId="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4" fontId="19" fillId="0" borderId="41" xfId="0" applyNumberFormat="1" applyFont="1" applyBorder="1" applyAlignment="1" applyProtection="1">
      <alignment horizontal="center" vertical="center"/>
      <protection hidden="1"/>
    </xf>
    <xf numFmtId="4" fontId="19" fillId="0" borderId="22" xfId="0" applyNumberFormat="1" applyFont="1" applyBorder="1" applyAlignment="1" applyProtection="1">
      <alignment horizontal="center" vertical="center"/>
      <protection hidden="1"/>
    </xf>
    <xf numFmtId="4" fontId="19" fillId="0" borderId="46" xfId="0" applyNumberFormat="1" applyFont="1" applyBorder="1" applyAlignment="1" applyProtection="1">
      <alignment horizontal="center" vertical="center"/>
      <protection hidden="1"/>
    </xf>
    <xf numFmtId="4" fontId="19" fillId="0" borderId="47" xfId="0" applyNumberFormat="1" applyFont="1" applyBorder="1" applyAlignment="1" applyProtection="1">
      <alignment horizontal="center" vertical="center"/>
      <protection hidden="1"/>
    </xf>
    <xf numFmtId="4" fontId="5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5" fillId="4" borderId="4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13" fillId="4" borderId="33" xfId="0" applyNumberFormat="1" applyFont="1" applyFill="1" applyBorder="1" applyAlignment="1">
      <alignment horizontal="center" vertical="center"/>
    </xf>
    <xf numFmtId="0" fontId="13" fillId="4" borderId="35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4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a14" displayName="Tabela14" ref="A8:G58" totalsRowShown="0" headerRowDxfId="394" headerRowBorderDxfId="393" tableBorderDxfId="392">
  <tableColumns count="7">
    <tableColumn id="1" name="1" dataDxfId="391"/>
    <tableColumn id="2" name="2" dataDxfId="390"/>
    <tableColumn id="3" name="3" dataDxfId="389"/>
    <tableColumn id="4" name="4" dataDxfId="388" dataCellStyle="Walutowy"/>
    <tableColumn id="5" name="5" dataDxfId="387" dataCellStyle="Walutowy"/>
    <tableColumn id="6" name="6" dataDxfId="386" dataCellStyle="Walutowy"/>
    <tableColumn id="7" name="7" dataDxfId="385" dataCellStyle="Walutow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ela1352367891011" displayName="Tabela1352367891011" ref="A8:G58" totalsRowShown="0" headerRowDxfId="79" headerRowBorderDxfId="78" tableBorderDxfId="77">
  <tableColumns count="7">
    <tableColumn id="1" name="1" dataDxfId="76"/>
    <tableColumn id="2" name="2" dataDxfId="75"/>
    <tableColumn id="3" name="3" dataDxfId="74"/>
    <tableColumn id="4" name="4" dataDxfId="73" dataCellStyle="Walutowy"/>
    <tableColumn id="5" name="5" dataDxfId="72" dataCellStyle="Walutowy"/>
    <tableColumn id="6" name="6" dataDxfId="71" dataCellStyle="Walutowy"/>
    <tableColumn id="7" name="7" dataDxfId="70" dataCellStyle="Walutowy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ela135236789101112" displayName="Tabela135236789101112" ref="A8:G58" totalsRowShown="0" headerRowDxfId="44" headerRowBorderDxfId="43" tableBorderDxfId="42">
  <tableColumns count="7">
    <tableColumn id="1" name="1" dataDxfId="41"/>
    <tableColumn id="2" name="2" dataDxfId="40"/>
    <tableColumn id="3" name="3" dataDxfId="39"/>
    <tableColumn id="4" name="4" dataDxfId="38" dataCellStyle="Walutowy"/>
    <tableColumn id="5" name="5" dataDxfId="37" dataCellStyle="Walutowy"/>
    <tableColumn id="6" name="6" dataDxfId="36" dataCellStyle="Walutowy"/>
    <tableColumn id="7" name="7" dataDxfId="35" dataCellStyle="Walutowy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ela13523678910111213" displayName="Tabela13523678910111213" ref="A8:G58" totalsRowShown="0" headerRowDxfId="9" headerRowBorderDxfId="8" tableBorderDxfId="7">
  <tableColumns count="7">
    <tableColumn id="1" name="1" dataDxfId="6"/>
    <tableColumn id="2" name="2" dataDxfId="5"/>
    <tableColumn id="3" name="3" dataDxfId="4"/>
    <tableColumn id="4" name="4" dataDxfId="3" dataCellStyle="Walutowy"/>
    <tableColumn id="5" name="5" dataDxfId="2" dataCellStyle="Walutowy"/>
    <tableColumn id="6" name="6" dataDxfId="1" dataCellStyle="Walutowy"/>
    <tableColumn id="7" name="7" dataDxfId="0" dataCellStyle="Walutow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ela135" displayName="Tabela135" ref="A8:G58" totalsRowShown="0" headerRowDxfId="359" headerRowBorderDxfId="358" tableBorderDxfId="357">
  <tableColumns count="7">
    <tableColumn id="1" name="1" dataDxfId="356"/>
    <tableColumn id="2" name="2" dataDxfId="355"/>
    <tableColumn id="3" name="3" dataDxfId="354"/>
    <tableColumn id="4" name="4" dataDxfId="353" dataCellStyle="Walutowy"/>
    <tableColumn id="5" name="5" dataDxfId="352" dataCellStyle="Walutowy"/>
    <tableColumn id="6" name="6" dataDxfId="351" dataCellStyle="Walutowy"/>
    <tableColumn id="7" name="7" dataDxfId="350" dataCellStyle="Walutow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ela1352" displayName="Tabela1352" ref="A8:G58" totalsRowShown="0" headerRowDxfId="324" headerRowBorderDxfId="323" tableBorderDxfId="322">
  <tableColumns count="7">
    <tableColumn id="1" name="1" dataDxfId="321"/>
    <tableColumn id="2" name="2" dataDxfId="320"/>
    <tableColumn id="3" name="3" dataDxfId="319"/>
    <tableColumn id="4" name="4" dataDxfId="318" dataCellStyle="Walutowy"/>
    <tableColumn id="5" name="5" dataDxfId="317" dataCellStyle="Walutowy"/>
    <tableColumn id="6" name="6" dataDxfId="316" dataCellStyle="Walutowy"/>
    <tableColumn id="7" name="7" dataDxfId="315" dataCellStyle="Walutow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ela13523" displayName="Tabela13523" ref="A8:G58" totalsRowShown="0" headerRowDxfId="289" headerRowBorderDxfId="288" tableBorderDxfId="287">
  <tableColumns count="7">
    <tableColumn id="1" name="1" dataDxfId="286"/>
    <tableColumn id="2" name="2" dataDxfId="285"/>
    <tableColumn id="3" name="3" dataDxfId="284"/>
    <tableColumn id="4" name="4" dataDxfId="283" dataCellStyle="Walutowy"/>
    <tableColumn id="5" name="5" dataDxfId="282" dataCellStyle="Walutowy"/>
    <tableColumn id="6" name="6" dataDxfId="281" dataCellStyle="Walutowy"/>
    <tableColumn id="7" name="7" dataDxfId="280" dataCellStyle="Walutow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a135236" displayName="Tabela135236" ref="A8:G58" totalsRowShown="0" headerRowDxfId="254" headerRowBorderDxfId="253" tableBorderDxfId="252">
  <tableColumns count="7">
    <tableColumn id="1" name="1" dataDxfId="251"/>
    <tableColumn id="2" name="2" dataDxfId="250"/>
    <tableColumn id="3" name="3" dataDxfId="249"/>
    <tableColumn id="4" name="4" dataDxfId="248" dataCellStyle="Walutowy"/>
    <tableColumn id="5" name="5" dataDxfId="247" dataCellStyle="Walutowy"/>
    <tableColumn id="6" name="6" dataDxfId="246" dataCellStyle="Walutowy"/>
    <tableColumn id="7" name="7" dataDxfId="245" dataCellStyle="Walutow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a1352367" displayName="Tabela1352367" ref="A8:G58" totalsRowShown="0" headerRowDxfId="219" headerRowBorderDxfId="218" tableBorderDxfId="217">
  <tableColumns count="7">
    <tableColumn id="1" name="1" dataDxfId="216"/>
    <tableColumn id="2" name="2" dataDxfId="215"/>
    <tableColumn id="3" name="3" dataDxfId="214"/>
    <tableColumn id="4" name="4" dataDxfId="213" dataCellStyle="Walutowy"/>
    <tableColumn id="5" name="5" dataDxfId="212" dataCellStyle="Walutowy"/>
    <tableColumn id="6" name="6" dataDxfId="211" dataCellStyle="Walutowy"/>
    <tableColumn id="7" name="7" dataDxfId="210" dataCellStyle="Walutowy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ela13523678" displayName="Tabela13523678" ref="A8:G58" totalsRowShown="0" headerRowDxfId="184" headerRowBorderDxfId="183" tableBorderDxfId="182">
  <tableColumns count="7">
    <tableColumn id="1" name="1" dataDxfId="181"/>
    <tableColumn id="2" name="2" dataDxfId="180"/>
    <tableColumn id="3" name="3" dataDxfId="179"/>
    <tableColumn id="4" name="4" dataDxfId="178" dataCellStyle="Walutowy"/>
    <tableColumn id="5" name="5" dataDxfId="177" dataCellStyle="Walutowy"/>
    <tableColumn id="6" name="6" dataDxfId="176" dataCellStyle="Walutowy"/>
    <tableColumn id="7" name="7" dataDxfId="175" dataCellStyle="Walutow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ela135236789" displayName="Tabela135236789" ref="A8:G58" totalsRowShown="0" headerRowDxfId="149" headerRowBorderDxfId="148" tableBorderDxfId="147">
  <tableColumns count="7">
    <tableColumn id="1" name="1" dataDxfId="146"/>
    <tableColumn id="2" name="2" dataDxfId="145"/>
    <tableColumn id="3" name="3" dataDxfId="144"/>
    <tableColumn id="4" name="4" dataDxfId="143" dataCellStyle="Walutowy"/>
    <tableColumn id="5" name="5" dataDxfId="142" dataCellStyle="Walutowy"/>
    <tableColumn id="6" name="6" dataDxfId="141" dataCellStyle="Walutowy"/>
    <tableColumn id="7" name="7" dataDxfId="140" dataCellStyle="Walutow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ela13523678910" displayName="Tabela13523678910" ref="A8:G58" totalsRowShown="0" headerRowDxfId="114" headerRowBorderDxfId="113" tableBorderDxfId="112">
  <tableColumns count="7">
    <tableColumn id="1" name="1" dataDxfId="111"/>
    <tableColumn id="2" name="2" dataDxfId="110"/>
    <tableColumn id="3" name="3" dataDxfId="109"/>
    <tableColumn id="4" name="4" dataDxfId="108" dataCellStyle="Walutowy"/>
    <tableColumn id="5" name="5" dataDxfId="107" dataCellStyle="Walutowy"/>
    <tableColumn id="6" name="6" dataDxfId="106" dataCellStyle="Walutowy"/>
    <tableColumn id="7" name="7" dataDxfId="105" dataCellStyle="Walutow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BreakPreview" zoomScale="80" zoomScaleNormal="90" zoomScaleSheetLayoutView="80" workbookViewId="0">
      <selection activeCell="I1" sqref="I1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bestFit="1" customWidth="1"/>
  </cols>
  <sheetData>
    <row r="1" spans="1:9" ht="27.75" customHeight="1">
      <c r="C1" s="87" t="s">
        <v>27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40</v>
      </c>
      <c r="D2" s="88"/>
      <c r="E2" s="88"/>
      <c r="F2" s="88"/>
      <c r="G2" s="88"/>
    </row>
    <row r="3" spans="1:9" ht="15.75" customHeight="1" thickBot="1">
      <c r="A3" s="89"/>
      <c r="B3" s="91" t="s">
        <v>12</v>
      </c>
      <c r="C3" s="93">
        <v>0</v>
      </c>
      <c r="D3" s="95" t="s">
        <v>8</v>
      </c>
      <c r="E3" s="96"/>
      <c r="F3" s="96"/>
      <c r="G3" s="97"/>
      <c r="H3" s="77" t="s">
        <v>41</v>
      </c>
      <c r="I3" s="78"/>
    </row>
    <row r="4" spans="1:9" ht="20.100000000000001" customHeight="1" thickBot="1">
      <c r="A4" s="90"/>
      <c r="B4" s="92"/>
      <c r="C4" s="94"/>
      <c r="D4" s="98">
        <v>0</v>
      </c>
      <c r="E4" s="99"/>
      <c r="F4" s="99">
        <v>0</v>
      </c>
      <c r="G4" s="100"/>
      <c r="H4" s="79"/>
      <c r="I4" s="80"/>
    </row>
    <row r="5" spans="1:9" ht="24.9" customHeight="1" thickBot="1">
      <c r="A5" s="31"/>
      <c r="B5" s="32"/>
      <c r="C5" s="33"/>
      <c r="D5" s="35"/>
      <c r="E5" s="36"/>
      <c r="F5" s="37"/>
      <c r="G5" s="36"/>
      <c r="H5" s="83">
        <v>0</v>
      </c>
      <c r="I5" s="84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4"/>
      <c r="H6" s="85"/>
      <c r="I6" s="86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45" t="s">
        <v>1</v>
      </c>
      <c r="H7" s="63" t="s">
        <v>65</v>
      </c>
      <c r="I7" s="58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49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39"/>
      <c r="H9" s="64"/>
      <c r="I9" s="65"/>
    </row>
    <row r="10" spans="1:9" s="2" customFormat="1" ht="24.9" customHeight="1">
      <c r="A10" s="20">
        <f>A9+1</f>
        <v>2</v>
      </c>
      <c r="B10" s="49" t="s">
        <v>9</v>
      </c>
      <c r="C10" s="12"/>
      <c r="D10" s="30"/>
      <c r="E10" s="23"/>
      <c r="F10" s="19"/>
      <c r="G10" s="40"/>
      <c r="H10" s="66"/>
      <c r="I10" s="67"/>
    </row>
    <row r="11" spans="1:9" s="2" customFormat="1" ht="24.9" customHeight="1">
      <c r="A11" s="20">
        <f t="shared" ref="A11:A58" si="0">A10+1</f>
        <v>3</v>
      </c>
      <c r="B11" s="49" t="s">
        <v>25</v>
      </c>
      <c r="C11" s="13"/>
      <c r="D11" s="23"/>
      <c r="E11" s="19"/>
      <c r="F11" s="23"/>
      <c r="G11" s="41"/>
      <c r="H11" s="66"/>
      <c r="I11" s="67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41"/>
      <c r="H12" s="68"/>
      <c r="I12" s="69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41"/>
      <c r="H13" s="68"/>
      <c r="I13" s="69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41"/>
      <c r="H14" s="68"/>
      <c r="I14" s="69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41"/>
      <c r="H15" s="68"/>
      <c r="I15" s="69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41"/>
      <c r="H16" s="68"/>
      <c r="I16" s="69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41"/>
      <c r="H17" s="68"/>
      <c r="I17" s="69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41"/>
      <c r="H18" s="68"/>
      <c r="I18" s="69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41"/>
      <c r="H19" s="68"/>
      <c r="I19" s="69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41"/>
      <c r="H20" s="68"/>
      <c r="I20" s="69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41"/>
      <c r="H21" s="68"/>
      <c r="I21" s="69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41"/>
      <c r="H22" s="68"/>
      <c r="I22" s="69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41"/>
      <c r="H23" s="68"/>
      <c r="I23" s="69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41"/>
      <c r="H24" s="68"/>
      <c r="I24" s="69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41"/>
      <c r="H25" s="68"/>
      <c r="I25" s="69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41"/>
      <c r="H26" s="68"/>
      <c r="I26" s="69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41"/>
      <c r="H27" s="68"/>
      <c r="I27" s="69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41"/>
      <c r="H28" s="68"/>
      <c r="I28" s="69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41"/>
      <c r="H29" s="68"/>
      <c r="I29" s="69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41"/>
      <c r="H30" s="68"/>
      <c r="I30" s="69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41"/>
      <c r="H31" s="68"/>
      <c r="I31" s="69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42"/>
      <c r="H32" s="68"/>
      <c r="I32" s="69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42"/>
      <c r="H33" s="68"/>
      <c r="I33" s="69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42"/>
      <c r="H34" s="68"/>
      <c r="I34" s="69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42"/>
      <c r="H35" s="68"/>
      <c r="I35" s="69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42"/>
      <c r="H36" s="68"/>
      <c r="I36" s="69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42"/>
      <c r="H37" s="68"/>
      <c r="I37" s="69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42"/>
      <c r="H38" s="68"/>
      <c r="I38" s="69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42"/>
      <c r="H39" s="68"/>
      <c r="I39" s="69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42"/>
      <c r="H40" s="68"/>
      <c r="I40" s="69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42"/>
      <c r="H41" s="68"/>
      <c r="I41" s="69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42"/>
      <c r="H42" s="68"/>
      <c r="I42" s="69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42"/>
      <c r="H43" s="68"/>
      <c r="I43" s="69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42"/>
      <c r="H44" s="68"/>
      <c r="I44" s="69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42"/>
      <c r="H45" s="68"/>
      <c r="I45" s="69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42"/>
      <c r="H46" s="68"/>
      <c r="I46" s="69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42"/>
      <c r="H47" s="68"/>
      <c r="I47" s="69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42"/>
      <c r="H48" s="68"/>
      <c r="I48" s="69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42"/>
      <c r="H49" s="68"/>
      <c r="I49" s="69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42"/>
      <c r="H50" s="68"/>
      <c r="I50" s="69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42"/>
      <c r="H51" s="68"/>
      <c r="I51" s="69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42"/>
      <c r="H52" s="68"/>
      <c r="I52" s="69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42"/>
      <c r="H53" s="68"/>
      <c r="I53" s="69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42"/>
      <c r="H54" s="68"/>
      <c r="I54" s="69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42"/>
      <c r="H55" s="68"/>
      <c r="I55" s="69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42"/>
      <c r="H56" s="68"/>
      <c r="I56" s="69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42"/>
      <c r="H57" s="68"/>
      <c r="I57" s="69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42"/>
      <c r="H58" s="68"/>
      <c r="I58" s="69"/>
    </row>
    <row r="59" spans="1:9" ht="24.9" customHeight="1">
      <c r="A59" s="16"/>
      <c r="B59" s="18"/>
      <c r="C59" s="50" t="s">
        <v>21</v>
      </c>
      <c r="D59" s="52">
        <f>SUBTOTAL(109,Tabela14[4])</f>
        <v>0</v>
      </c>
      <c r="E59" s="52">
        <f>SUBTOTAL(109,Tabela14[5])</f>
        <v>0</v>
      </c>
      <c r="F59" s="52">
        <f>SUBTOTAL(109,Tabela14[6])</f>
        <v>0</v>
      </c>
      <c r="G59" s="53">
        <f>SUBTOTAL(109,Tabela14[7])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D59-E59+D4</f>
        <v>0</v>
      </c>
      <c r="E60" s="101"/>
      <c r="F60" s="102">
        <f>F59-G59+F4</f>
        <v>0</v>
      </c>
      <c r="G60" s="103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5"/>
      <c r="H61" s="56" t="s">
        <v>45</v>
      </c>
      <c r="I61" s="75">
        <f ca="1">I59-C3-I60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(F10+(E11+G11)-C3)</f>
        <v>0</v>
      </c>
      <c r="D62" s="1"/>
      <c r="E62" s="1"/>
      <c r="F62" s="1"/>
      <c r="G62" s="1"/>
      <c r="H62" s="46" t="s">
        <v>43</v>
      </c>
      <c r="I62" s="43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6" t="s">
        <v>44</v>
      </c>
      <c r="I63" s="43" t="s">
        <v>64</v>
      </c>
    </row>
    <row r="64" spans="1:9" ht="14.4" thickBot="1">
      <c r="A64" s="1"/>
      <c r="B64" s="10" t="str">
        <f>IF(AND(ISNUMBER(D4),ISNUMBER(F4)),"Wprowadzono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7" t="s">
        <v>45</v>
      </c>
      <c r="I64" s="44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D60:E60"/>
    <mergeCell ref="F60:G60"/>
    <mergeCell ref="D61:G61"/>
    <mergeCell ref="A6:A7"/>
    <mergeCell ref="B6:B7"/>
    <mergeCell ref="C6:C7"/>
    <mergeCell ref="D6:E6"/>
    <mergeCell ref="F6:G6"/>
    <mergeCell ref="A3:A4"/>
    <mergeCell ref="B3:B4"/>
    <mergeCell ref="C3:C4"/>
    <mergeCell ref="D3:G3"/>
    <mergeCell ref="D4:E4"/>
    <mergeCell ref="F4:G4"/>
    <mergeCell ref="H3:I4"/>
    <mergeCell ref="H8:I8"/>
    <mergeCell ref="H5:I6"/>
    <mergeCell ref="C1:G1"/>
    <mergeCell ref="C2:G2"/>
  </mergeCells>
  <conditionalFormatting sqref="B62:C63 C64">
    <cfRule type="containsText" dxfId="407" priority="13" operator="containsText" text="UWAGA">
      <formula>NOT(ISERROR(SEARCH("UWAGA",B62)))</formula>
    </cfRule>
  </conditionalFormatting>
  <conditionalFormatting sqref="B67 B62:C64">
    <cfRule type="containsText" dxfId="406" priority="12" operator="containsText" text="UWAGA">
      <formula>NOT(ISERROR(SEARCH("UWAGA",B62)))</formula>
    </cfRule>
  </conditionalFormatting>
  <conditionalFormatting sqref="C62:C64">
    <cfRule type="cellIs" dxfId="405" priority="9" operator="greaterThan">
      <formula>0</formula>
    </cfRule>
    <cfRule type="cellIs" dxfId="404" priority="10" operator="lessThan">
      <formula>0</formula>
    </cfRule>
    <cfRule type="cellIs" dxfId="403" priority="11" operator="equal">
      <formula>0</formula>
    </cfRule>
  </conditionalFormatting>
  <conditionalFormatting sqref="B67 B64 C64:C65">
    <cfRule type="containsText" dxfId="402" priority="8" operator="containsText" text="Wprowadzono poprzedni okres poprawnie">
      <formula>NOT(ISERROR(SEARCH("Wprowadzono poprzedni okres poprawnie",B64)))</formula>
    </cfRule>
  </conditionalFormatting>
  <conditionalFormatting sqref="B62:B63">
    <cfRule type="containsText" dxfId="401" priority="5" operator="containsText" text="NIEDOPŁATA">
      <formula>NOT(ISERROR(SEARCH("NIEDOPŁATA",B62)))</formula>
    </cfRule>
    <cfRule type="containsText" dxfId="400" priority="6" operator="containsText" text="NADPŁATA">
      <formula>NOT(ISERROR(SEARCH("NADPŁATA",B62)))</formula>
    </cfRule>
    <cfRule type="containsText" dxfId="399" priority="7" operator="containsText" text="Rozliczono całkowicie">
      <formula>NOT(ISERROR(SEARCH("Rozliczono całkowicie",B62)))</formula>
    </cfRule>
  </conditionalFormatting>
  <conditionalFormatting sqref="B63:C63">
    <cfRule type="containsText" dxfId="398" priority="3" operator="containsText" text="Odpis procentowy na dobro koła wprowadzono błędnie">
      <formula>NOT(ISERROR(SEARCH("Odpis procentowy na dobro koła wprowadzono błędnie",B63)))</formula>
    </cfRule>
    <cfRule type="containsText" dxfId="397" priority="4" operator="containsText" text="Odpis procentowy na dobro koła wprowadzono poprawnie">
      <formula>NOT(ISERROR(SEARCH("Odpis procentowy na dobro koła wprowadzono poprawnie",B63)))</formula>
    </cfRule>
  </conditionalFormatting>
  <conditionalFormatting sqref="C64">
    <cfRule type="containsText" dxfId="396" priority="1" operator="containsText" text="UWAGA !!! Nie wprowadzono poprzedniego okresu w kasie lub banku">
      <formula>NOT(ISERROR(SEARCH("UWAGA !!! Nie wprowadzono poprzedniego okresu w kasie lub banku",C64)))</formula>
    </cfRule>
    <cfRule type="containsText" dxfId="395" priority="2" operator="containsText" text="Wprowadzono poprzedni okres poprawnie">
      <formula>NOT(ISERROR(SEARCH("Wprowadzono poprzedni okres poprawnie",C64)))</formula>
    </cfRule>
  </conditionalFormatting>
  <pageMargins left="0.25" right="0.25" top="0.75" bottom="0.75" header="0.3" footer="0.3"/>
  <pageSetup paperSize="9" scale="59" fitToHeight="100" orientation="landscape" r:id="rId1"/>
  <headerFooter>
    <oddHeader>&amp;L.</oddHeader>
    <oddFooter>&amp;RStrona &amp;P z &amp;N</oddFooter>
  </headerFooter>
  <rowBreaks count="1" manualBreakCount="1">
    <brk id="33" max="8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I61" sqref="I61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36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58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wrzesień!C62</f>
        <v>0</v>
      </c>
      <c r="D5" s="121">
        <f>wrzesień!D60</f>
        <v>0</v>
      </c>
      <c r="E5" s="122"/>
      <c r="F5" s="119">
        <f>wrzesień!F60</f>
        <v>0</v>
      </c>
      <c r="G5" s="120"/>
      <c r="H5" s="115">
        <f ca="1">wrzesień!I61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SUBTOTAL(109,Tabela1352367891011[4])</f>
        <v>0</v>
      </c>
      <c r="E59" s="52">
        <f>SUBTOTAL(109,Tabela1352367891011[5])</f>
        <v>0</v>
      </c>
      <c r="F59" s="52">
        <f>SUBTOTAL(109,Tabela1352367891011[6])</f>
        <v>0</v>
      </c>
      <c r="G59" s="52">
        <f>SUBTOTAL(109,Tabela1352367891011[7])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104" priority="25" operator="containsText" text="UWAGA">
      <formula>NOT(ISERROR(SEARCH("UWAGA",B62)))</formula>
    </cfRule>
  </conditionalFormatting>
  <conditionalFormatting sqref="B67 B62 B64:C64 C63">
    <cfRule type="containsText" dxfId="103" priority="24" operator="containsText" text="UWAGA">
      <formula>NOT(ISERROR(SEARCH("UWAGA",B62)))</formula>
    </cfRule>
  </conditionalFormatting>
  <conditionalFormatting sqref="C63:C64">
    <cfRule type="cellIs" dxfId="102" priority="21" operator="greaterThan">
      <formula>0</formula>
    </cfRule>
    <cfRule type="cellIs" dxfId="101" priority="22" operator="lessThan">
      <formula>0</formula>
    </cfRule>
    <cfRule type="cellIs" dxfId="100" priority="23" operator="equal">
      <formula>0</formula>
    </cfRule>
  </conditionalFormatting>
  <conditionalFormatting sqref="B67 B64 C64:C65">
    <cfRule type="containsText" dxfId="9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98" priority="17" operator="containsText" text="NIEDOPŁATA">
      <formula>NOT(ISERROR(SEARCH("NIEDOPŁATA",B62)))</formula>
    </cfRule>
    <cfRule type="containsText" dxfId="97" priority="18" operator="containsText" text="NADPŁATA">
      <formula>NOT(ISERROR(SEARCH("NADPŁATA",B62)))</formula>
    </cfRule>
    <cfRule type="containsText" dxfId="96" priority="19" operator="containsText" text="Rozliczono całkowicie">
      <formula>NOT(ISERROR(SEARCH("Rozliczono całkowicie",B62)))</formula>
    </cfRule>
  </conditionalFormatting>
  <conditionalFormatting sqref="C63">
    <cfRule type="containsText" dxfId="95" priority="15" operator="containsText" text="Odpis procentowy na dobro koła wprowadzono błędnie">
      <formula>NOT(ISERROR(SEARCH("Odpis procentowy na dobro koła wprowadzono błędnie",C63)))</formula>
    </cfRule>
    <cfRule type="containsText" dxfId="9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9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9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91" priority="12" operator="containsText" text="UWAGA">
      <formula>NOT(ISERROR(SEARCH("UWAGA",B63)))</formula>
    </cfRule>
  </conditionalFormatting>
  <conditionalFormatting sqref="B63">
    <cfRule type="containsText" dxfId="90" priority="11" operator="containsText" text="UWAGA">
      <formula>NOT(ISERROR(SEARCH("UWAGA",B63)))</formula>
    </cfRule>
  </conditionalFormatting>
  <conditionalFormatting sqref="B63">
    <cfRule type="containsText" dxfId="89" priority="8" operator="containsText" text="NIEDOPŁATA">
      <formula>NOT(ISERROR(SEARCH("NIEDOPŁATA",B63)))</formula>
    </cfRule>
    <cfRule type="containsText" dxfId="88" priority="9" operator="containsText" text="NADPŁATA">
      <formula>NOT(ISERROR(SEARCH("NADPŁATA",B63)))</formula>
    </cfRule>
    <cfRule type="containsText" dxfId="87" priority="10" operator="containsText" text="Rozliczono całkowicie">
      <formula>NOT(ISERROR(SEARCH("Rozliczono całkowicie",B63)))</formula>
    </cfRule>
  </conditionalFormatting>
  <conditionalFormatting sqref="B63">
    <cfRule type="containsText" dxfId="86" priority="6" operator="containsText" text="Odpis procentowy na dobro koła wprowadzono błędnie">
      <formula>NOT(ISERROR(SEARCH("Odpis procentowy na dobro koła wprowadzono błędnie",B63)))</formula>
    </cfRule>
    <cfRule type="containsText" dxfId="8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84" priority="5" operator="containsText" text="UWAGA">
      <formula>NOT(ISERROR(SEARCH("UWAGA",C62)))</formula>
    </cfRule>
  </conditionalFormatting>
  <conditionalFormatting sqref="C62">
    <cfRule type="containsText" dxfId="83" priority="4" operator="containsText" text="UWAGA">
      <formula>NOT(ISERROR(SEARCH("UWAGA",C62)))</formula>
    </cfRule>
  </conditionalFormatting>
  <conditionalFormatting sqref="C62">
    <cfRule type="cellIs" dxfId="82" priority="1" operator="greaterThan">
      <formula>0</formula>
    </cfRule>
    <cfRule type="cellIs" dxfId="81" priority="2" operator="lessThan">
      <formula>0</formula>
    </cfRule>
    <cfRule type="cellIs" dxfId="8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O68" sqref="O68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37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60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październik!C62</f>
        <v>0</v>
      </c>
      <c r="D5" s="121">
        <f>październik!D60</f>
        <v>0</v>
      </c>
      <c r="E5" s="122"/>
      <c r="F5" s="119">
        <f>październik!F60</f>
        <v>0</v>
      </c>
      <c r="G5" s="120"/>
      <c r="H5" s="115">
        <f ca="1">październik!I61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SUBTOTAL(109,Tabela135236789101112[4])</f>
        <v>0</v>
      </c>
      <c r="E59" s="52">
        <f>SUBTOTAL(109,Tabela135236789101112[5])</f>
        <v>0</v>
      </c>
      <c r="F59" s="52">
        <f>SUBTOTAL(109,Tabela135236789101112[6])</f>
        <v>0</v>
      </c>
      <c r="G59" s="52">
        <f>SUBTOTAL(109,Tabela135236789101112[7])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69" priority="25" operator="containsText" text="UWAGA">
      <formula>NOT(ISERROR(SEARCH("UWAGA",B62)))</formula>
    </cfRule>
  </conditionalFormatting>
  <conditionalFormatting sqref="B67 B62 B64:C64 C63">
    <cfRule type="containsText" dxfId="68" priority="24" operator="containsText" text="UWAGA">
      <formula>NOT(ISERROR(SEARCH("UWAGA",B62)))</formula>
    </cfRule>
  </conditionalFormatting>
  <conditionalFormatting sqref="C63:C64">
    <cfRule type="cellIs" dxfId="67" priority="21" operator="greaterThan">
      <formula>0</formula>
    </cfRule>
    <cfRule type="cellIs" dxfId="66" priority="22" operator="lessThan">
      <formula>0</formula>
    </cfRule>
    <cfRule type="cellIs" dxfId="65" priority="23" operator="equal">
      <formula>0</formula>
    </cfRule>
  </conditionalFormatting>
  <conditionalFormatting sqref="B67 B64 C64:C65">
    <cfRule type="containsText" dxfId="6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63" priority="17" operator="containsText" text="NIEDOPŁATA">
      <formula>NOT(ISERROR(SEARCH("NIEDOPŁATA",B62)))</formula>
    </cfRule>
    <cfRule type="containsText" dxfId="62" priority="18" operator="containsText" text="NADPŁATA">
      <formula>NOT(ISERROR(SEARCH("NADPŁATA",B62)))</formula>
    </cfRule>
    <cfRule type="containsText" dxfId="61" priority="19" operator="containsText" text="Rozliczono całkowicie">
      <formula>NOT(ISERROR(SEARCH("Rozliczono całkowicie",B62)))</formula>
    </cfRule>
  </conditionalFormatting>
  <conditionalFormatting sqref="C63">
    <cfRule type="containsText" dxfId="60" priority="15" operator="containsText" text="Odpis procentowy na dobro koła wprowadzono błędnie">
      <formula>NOT(ISERROR(SEARCH("Odpis procentowy na dobro koła wprowadzono błędnie",C63)))</formula>
    </cfRule>
    <cfRule type="containsText" dxfId="5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5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5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56" priority="12" operator="containsText" text="UWAGA">
      <formula>NOT(ISERROR(SEARCH("UWAGA",B63)))</formula>
    </cfRule>
  </conditionalFormatting>
  <conditionalFormatting sqref="B63">
    <cfRule type="containsText" dxfId="55" priority="11" operator="containsText" text="UWAGA">
      <formula>NOT(ISERROR(SEARCH("UWAGA",B63)))</formula>
    </cfRule>
  </conditionalFormatting>
  <conditionalFormatting sqref="B63">
    <cfRule type="containsText" dxfId="54" priority="8" operator="containsText" text="NIEDOPŁATA">
      <formula>NOT(ISERROR(SEARCH("NIEDOPŁATA",B63)))</formula>
    </cfRule>
    <cfRule type="containsText" dxfId="53" priority="9" operator="containsText" text="NADPŁATA">
      <formula>NOT(ISERROR(SEARCH("NADPŁATA",B63)))</formula>
    </cfRule>
    <cfRule type="containsText" dxfId="52" priority="10" operator="containsText" text="Rozliczono całkowicie">
      <formula>NOT(ISERROR(SEARCH("Rozliczono całkowicie",B63)))</formula>
    </cfRule>
  </conditionalFormatting>
  <conditionalFormatting sqref="B63">
    <cfRule type="containsText" dxfId="51" priority="6" operator="containsText" text="Odpis procentowy na dobro koła wprowadzono błędnie">
      <formula>NOT(ISERROR(SEARCH("Odpis procentowy na dobro koła wprowadzono błędnie",B63)))</formula>
    </cfRule>
    <cfRule type="containsText" dxfId="5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49" priority="5" operator="containsText" text="UWAGA">
      <formula>NOT(ISERROR(SEARCH("UWAGA",C62)))</formula>
    </cfRule>
  </conditionalFormatting>
  <conditionalFormatting sqref="C62">
    <cfRule type="containsText" dxfId="48" priority="4" operator="containsText" text="UWAGA">
      <formula>NOT(ISERROR(SEARCH("UWAGA",C62)))</formula>
    </cfRule>
  </conditionalFormatting>
  <conditionalFormatting sqref="C62">
    <cfRule type="cellIs" dxfId="47" priority="1" operator="greaterThan">
      <formula>0</formula>
    </cfRule>
    <cfRule type="cellIs" dxfId="46" priority="2" operator="lessThan">
      <formula>0</formula>
    </cfRule>
    <cfRule type="cellIs" dxfId="4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C15" sqref="C15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38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61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listopad!C62</f>
        <v>0</v>
      </c>
      <c r="D5" s="121">
        <f>listopad!D60</f>
        <v>0</v>
      </c>
      <c r="E5" s="122"/>
      <c r="F5" s="119">
        <f>listopad!F60</f>
        <v>0</v>
      </c>
      <c r="G5" s="120"/>
      <c r="H5" s="115">
        <f ca="1">listopad!I61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SUBTOTAL(109,Tabela13523678910111213[4])</f>
        <v>0</v>
      </c>
      <c r="E59" s="52">
        <f>SUBTOTAL(109,Tabela13523678910111213[5])</f>
        <v>0</v>
      </c>
      <c r="F59" s="52">
        <f>SUBTOTAL(109,Tabela13523678910111213[6])</f>
        <v>0</v>
      </c>
      <c r="G59" s="52">
        <f>SUBTOTAL(109,Tabela13523678910111213[7])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34" priority="25" operator="containsText" text="UWAGA">
      <formula>NOT(ISERROR(SEARCH("UWAGA",B62)))</formula>
    </cfRule>
  </conditionalFormatting>
  <conditionalFormatting sqref="B67 B62 B64:C64 C63">
    <cfRule type="containsText" dxfId="33" priority="24" operator="containsText" text="UWAGA">
      <formula>NOT(ISERROR(SEARCH("UWAGA",B62)))</formula>
    </cfRule>
  </conditionalFormatting>
  <conditionalFormatting sqref="C63:C64">
    <cfRule type="cellIs" dxfId="32" priority="21" operator="greaterThan">
      <formula>0</formula>
    </cfRule>
    <cfRule type="cellIs" dxfId="31" priority="22" operator="lessThan">
      <formula>0</formula>
    </cfRule>
    <cfRule type="cellIs" dxfId="30" priority="23" operator="equal">
      <formula>0</formula>
    </cfRule>
  </conditionalFormatting>
  <conditionalFormatting sqref="B67 B64 C64:C65">
    <cfRule type="containsText" dxfId="2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8" priority="17" operator="containsText" text="NIEDOPŁATA">
      <formula>NOT(ISERROR(SEARCH("NIEDOPŁATA",B62)))</formula>
    </cfRule>
    <cfRule type="containsText" dxfId="27" priority="18" operator="containsText" text="NADPŁATA">
      <formula>NOT(ISERROR(SEARCH("NADPŁATA",B62)))</formula>
    </cfRule>
    <cfRule type="containsText" dxfId="26" priority="19" operator="containsText" text="Rozliczono całkowicie">
      <formula>NOT(ISERROR(SEARCH("Rozliczono całkowicie",B62)))</formula>
    </cfRule>
  </conditionalFormatting>
  <conditionalFormatting sqref="C63">
    <cfRule type="containsText" dxfId="25" priority="15" operator="containsText" text="Odpis procentowy na dobro koła wprowadzono błędnie">
      <formula>NOT(ISERROR(SEARCH("Odpis procentowy na dobro koła wprowadzono błędnie",C63)))</formula>
    </cfRule>
    <cfRule type="containsText" dxfId="2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2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2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21" priority="12" operator="containsText" text="UWAGA">
      <formula>NOT(ISERROR(SEARCH("UWAGA",B63)))</formula>
    </cfRule>
  </conditionalFormatting>
  <conditionalFormatting sqref="B63">
    <cfRule type="containsText" dxfId="20" priority="11" operator="containsText" text="UWAGA">
      <formula>NOT(ISERROR(SEARCH("UWAGA",B63)))</formula>
    </cfRule>
  </conditionalFormatting>
  <conditionalFormatting sqref="B63">
    <cfRule type="containsText" dxfId="19" priority="8" operator="containsText" text="NIEDOPŁATA">
      <formula>NOT(ISERROR(SEARCH("NIEDOPŁATA",B63)))</formula>
    </cfRule>
    <cfRule type="containsText" dxfId="18" priority="9" operator="containsText" text="NADPŁATA">
      <formula>NOT(ISERROR(SEARCH("NADPŁATA",B63)))</formula>
    </cfRule>
    <cfRule type="containsText" dxfId="17" priority="10" operator="containsText" text="Rozliczono całkowicie">
      <formula>NOT(ISERROR(SEARCH("Rozliczono całkowicie",B63)))</formula>
    </cfRule>
  </conditionalFormatting>
  <conditionalFormatting sqref="B63">
    <cfRule type="containsText" dxfId="16" priority="6" operator="containsText" text="Odpis procentowy na dobro koła wprowadzono błędnie">
      <formula>NOT(ISERROR(SEARCH("Odpis procentowy na dobro koła wprowadzono błędnie",B63)))</formula>
    </cfRule>
    <cfRule type="containsText" dxfId="1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4" priority="5" operator="containsText" text="UWAGA">
      <formula>NOT(ISERROR(SEARCH("UWAGA",C62)))</formula>
    </cfRule>
  </conditionalFormatting>
  <conditionalFormatting sqref="C62">
    <cfRule type="containsText" dxfId="13" priority="4" operator="containsText" text="UWAGA">
      <formula>NOT(ISERROR(SEARCH("UWAGA",C62)))</formula>
    </cfRule>
  </conditionalFormatting>
  <conditionalFormatting sqref="C62">
    <cfRule type="cellIs" dxfId="12" priority="1" operator="greaterThan">
      <formula>0</formula>
    </cfRule>
    <cfRule type="cellIs" dxfId="11" priority="2" operator="lessThan">
      <formula>0</formula>
    </cfRule>
    <cfRule type="cellIs" dxfId="1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90" zoomScaleNormal="90" zoomScaleSheetLayoutView="80" workbookViewId="0">
      <selection activeCell="F73" sqref="F73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28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66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styczeń!C62</f>
        <v>0</v>
      </c>
      <c r="D5" s="121">
        <f>styczeń!D60:E60</f>
        <v>0</v>
      </c>
      <c r="E5" s="122"/>
      <c r="F5" s="119">
        <f>styczeń!F60:G60</f>
        <v>0</v>
      </c>
      <c r="G5" s="120"/>
      <c r="H5" s="115">
        <f ca="1">styczeń!I61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5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65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67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67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69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69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69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69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69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69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69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69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69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69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69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69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69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69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69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69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69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69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69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69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69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69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69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69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69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69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69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69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69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69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69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69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69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69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69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69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69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69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69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69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69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69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69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69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69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69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69"/>
    </row>
    <row r="59" spans="1:9" ht="24.9" customHeight="1">
      <c r="A59" s="16"/>
      <c r="B59" s="18"/>
      <c r="C59" s="50" t="s">
        <v>21</v>
      </c>
      <c r="D59" s="52">
        <f>SUBTOTAL(109,Tabela135[4])</f>
        <v>0</v>
      </c>
      <c r="E59" s="52">
        <f>SUBTOTAL(109,Tabela135[5])</f>
        <v>0</v>
      </c>
      <c r="F59" s="52">
        <f>SUBTOTAL(109,Tabela135[6])</f>
        <v>0</v>
      </c>
      <c r="G59" s="52">
        <f>SUBTOTAL(109,Tabela135[7])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C1:G1"/>
    <mergeCell ref="C2:G2"/>
    <mergeCell ref="A3:A4"/>
    <mergeCell ref="B3:B4"/>
    <mergeCell ref="C3:C4"/>
    <mergeCell ref="D3:G4"/>
    <mergeCell ref="D61:G61"/>
    <mergeCell ref="F5:G5"/>
    <mergeCell ref="D5:E5"/>
    <mergeCell ref="A6:A7"/>
    <mergeCell ref="B6:B7"/>
    <mergeCell ref="C6:C7"/>
    <mergeCell ref="D6:E6"/>
    <mergeCell ref="F6:G6"/>
    <mergeCell ref="H3:I4"/>
    <mergeCell ref="H5:I6"/>
    <mergeCell ref="H8:I8"/>
    <mergeCell ref="D60:E60"/>
    <mergeCell ref="F60:G60"/>
  </mergeCells>
  <conditionalFormatting sqref="B62 C63:C64">
    <cfRule type="containsText" dxfId="384" priority="25" operator="containsText" text="UWAGA">
      <formula>NOT(ISERROR(SEARCH("UWAGA",B62)))</formula>
    </cfRule>
  </conditionalFormatting>
  <conditionalFormatting sqref="B67 B62 B64:C64 C63">
    <cfRule type="containsText" dxfId="383" priority="24" operator="containsText" text="UWAGA">
      <formula>NOT(ISERROR(SEARCH("UWAGA",B62)))</formula>
    </cfRule>
  </conditionalFormatting>
  <conditionalFormatting sqref="C63:C64">
    <cfRule type="cellIs" dxfId="382" priority="21" operator="greaterThan">
      <formula>0</formula>
    </cfRule>
    <cfRule type="cellIs" dxfId="381" priority="22" operator="lessThan">
      <formula>0</formula>
    </cfRule>
    <cfRule type="cellIs" dxfId="380" priority="23" operator="equal">
      <formula>0</formula>
    </cfRule>
  </conditionalFormatting>
  <conditionalFormatting sqref="B67 B64 C64:C65">
    <cfRule type="containsText" dxfId="37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378" priority="17" operator="containsText" text="NIEDOPŁATA">
      <formula>NOT(ISERROR(SEARCH("NIEDOPŁATA",B62)))</formula>
    </cfRule>
    <cfRule type="containsText" dxfId="377" priority="18" operator="containsText" text="NADPŁATA">
      <formula>NOT(ISERROR(SEARCH("NADPŁATA",B62)))</formula>
    </cfRule>
    <cfRule type="containsText" dxfId="376" priority="19" operator="containsText" text="Rozliczono całkowicie">
      <formula>NOT(ISERROR(SEARCH("Rozliczono całkowicie",B62)))</formula>
    </cfRule>
  </conditionalFormatting>
  <conditionalFormatting sqref="C63">
    <cfRule type="containsText" dxfId="375" priority="15" operator="containsText" text="Odpis procentowy na dobro koła wprowadzono błędnie">
      <formula>NOT(ISERROR(SEARCH("Odpis procentowy na dobro koła wprowadzono błędnie",C63)))</formula>
    </cfRule>
    <cfRule type="containsText" dxfId="37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37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37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371" priority="12" operator="containsText" text="UWAGA">
      <formula>NOT(ISERROR(SEARCH("UWAGA",B63)))</formula>
    </cfRule>
  </conditionalFormatting>
  <conditionalFormatting sqref="B63">
    <cfRule type="containsText" dxfId="370" priority="11" operator="containsText" text="UWAGA">
      <formula>NOT(ISERROR(SEARCH("UWAGA",B63)))</formula>
    </cfRule>
  </conditionalFormatting>
  <conditionalFormatting sqref="B63">
    <cfRule type="containsText" dxfId="369" priority="8" operator="containsText" text="NIEDOPŁATA">
      <formula>NOT(ISERROR(SEARCH("NIEDOPŁATA",B63)))</formula>
    </cfRule>
    <cfRule type="containsText" dxfId="368" priority="9" operator="containsText" text="NADPŁATA">
      <formula>NOT(ISERROR(SEARCH("NADPŁATA",B63)))</formula>
    </cfRule>
    <cfRule type="containsText" dxfId="367" priority="10" operator="containsText" text="Rozliczono całkowicie">
      <formula>NOT(ISERROR(SEARCH("Rozliczono całkowicie",B63)))</formula>
    </cfRule>
  </conditionalFormatting>
  <conditionalFormatting sqref="B63">
    <cfRule type="containsText" dxfId="366" priority="6" operator="containsText" text="Odpis procentowy na dobro koła wprowadzono błędnie">
      <formula>NOT(ISERROR(SEARCH("Odpis procentowy na dobro koła wprowadzono błędnie",B63)))</formula>
    </cfRule>
    <cfRule type="containsText" dxfId="36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364" priority="5" operator="containsText" text="UWAGA">
      <formula>NOT(ISERROR(SEARCH("UWAGA",C62)))</formula>
    </cfRule>
  </conditionalFormatting>
  <conditionalFormatting sqref="C62">
    <cfRule type="containsText" dxfId="363" priority="4" operator="containsText" text="UWAGA">
      <formula>NOT(ISERROR(SEARCH("UWAGA",C62)))</formula>
    </cfRule>
  </conditionalFormatting>
  <conditionalFormatting sqref="C62">
    <cfRule type="cellIs" dxfId="362" priority="1" operator="greaterThan">
      <formula>0</formula>
    </cfRule>
    <cfRule type="cellIs" dxfId="361" priority="2" operator="lessThan">
      <formula>0</formula>
    </cfRule>
    <cfRule type="cellIs" dxfId="36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rowBreaks count="2" manualBreakCount="2">
    <brk id="33" max="8" man="1"/>
    <brk id="68" max="8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90" zoomScaleNormal="90" zoomScaleSheetLayoutView="78" workbookViewId="0">
      <selection activeCell="F5" sqref="F5:G5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29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53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'luty '!C62</f>
        <v>0</v>
      </c>
      <c r="D5" s="121">
        <f>'luty '!D60:E60</f>
        <v>0</v>
      </c>
      <c r="E5" s="122"/>
      <c r="F5" s="119">
        <f>'luty '!F60:G60</f>
        <v>0</v>
      </c>
      <c r="G5" s="120"/>
      <c r="H5" s="115">
        <f ca="1">'luty '!I61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5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65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67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67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69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69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69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69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69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69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69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69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69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69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69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69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69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69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69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69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69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69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69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69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69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69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69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69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69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69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69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69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69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69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69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69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69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69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69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69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69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69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69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69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69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69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69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69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69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69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69"/>
    </row>
    <row r="59" spans="1:9" ht="24.9" customHeight="1">
      <c r="A59" s="16"/>
      <c r="B59" s="18"/>
      <c r="C59" s="50" t="s">
        <v>21</v>
      </c>
      <c r="D59" s="52">
        <f>SUBTOTAL(109,Tabela1352[4])</f>
        <v>0</v>
      </c>
      <c r="E59" s="52">
        <f>SUBTOTAL(109,Tabela1352[5])</f>
        <v>0</v>
      </c>
      <c r="F59" s="52">
        <f>SUBTOTAL(109,Tabela1352[6])</f>
        <v>0</v>
      </c>
      <c r="G59" s="52">
        <f>SUBTOTAL(109,Tabela1352[7])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349" priority="25" operator="containsText" text="UWAGA">
      <formula>NOT(ISERROR(SEARCH("UWAGA",B62)))</formula>
    </cfRule>
  </conditionalFormatting>
  <conditionalFormatting sqref="B67 B62 B64:C64 C63">
    <cfRule type="containsText" dxfId="348" priority="24" operator="containsText" text="UWAGA">
      <formula>NOT(ISERROR(SEARCH("UWAGA",B62)))</formula>
    </cfRule>
  </conditionalFormatting>
  <conditionalFormatting sqref="C63:C64">
    <cfRule type="cellIs" dxfId="347" priority="21" operator="greaterThan">
      <formula>0</formula>
    </cfRule>
    <cfRule type="cellIs" dxfId="346" priority="22" operator="lessThan">
      <formula>0</formula>
    </cfRule>
    <cfRule type="cellIs" dxfId="345" priority="23" operator="equal">
      <formula>0</formula>
    </cfRule>
  </conditionalFormatting>
  <conditionalFormatting sqref="B67 B64 C64:C65">
    <cfRule type="containsText" dxfId="34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343" priority="17" operator="containsText" text="NIEDOPŁATA">
      <formula>NOT(ISERROR(SEARCH("NIEDOPŁATA",B62)))</formula>
    </cfRule>
    <cfRule type="containsText" dxfId="342" priority="18" operator="containsText" text="NADPŁATA">
      <formula>NOT(ISERROR(SEARCH("NADPŁATA",B62)))</formula>
    </cfRule>
    <cfRule type="containsText" dxfId="341" priority="19" operator="containsText" text="Rozliczono całkowicie">
      <formula>NOT(ISERROR(SEARCH("Rozliczono całkowicie",B62)))</formula>
    </cfRule>
  </conditionalFormatting>
  <conditionalFormatting sqref="C63">
    <cfRule type="containsText" dxfId="340" priority="15" operator="containsText" text="Odpis procentowy na dobro koła wprowadzono błędnie">
      <formula>NOT(ISERROR(SEARCH("Odpis procentowy na dobro koła wprowadzono błędnie",C63)))</formula>
    </cfRule>
    <cfRule type="containsText" dxfId="33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33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33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336" priority="12" operator="containsText" text="UWAGA">
      <formula>NOT(ISERROR(SEARCH("UWAGA",B63)))</formula>
    </cfRule>
  </conditionalFormatting>
  <conditionalFormatting sqref="B63">
    <cfRule type="containsText" dxfId="335" priority="11" operator="containsText" text="UWAGA">
      <formula>NOT(ISERROR(SEARCH("UWAGA",B63)))</formula>
    </cfRule>
  </conditionalFormatting>
  <conditionalFormatting sqref="B63">
    <cfRule type="containsText" dxfId="334" priority="8" operator="containsText" text="NIEDOPŁATA">
      <formula>NOT(ISERROR(SEARCH("NIEDOPŁATA",B63)))</formula>
    </cfRule>
    <cfRule type="containsText" dxfId="333" priority="9" operator="containsText" text="NADPŁATA">
      <formula>NOT(ISERROR(SEARCH("NADPŁATA",B63)))</formula>
    </cfRule>
    <cfRule type="containsText" dxfId="332" priority="10" operator="containsText" text="Rozliczono całkowicie">
      <formula>NOT(ISERROR(SEARCH("Rozliczono całkowicie",B63)))</formula>
    </cfRule>
  </conditionalFormatting>
  <conditionalFormatting sqref="B63">
    <cfRule type="containsText" dxfId="331" priority="6" operator="containsText" text="Odpis procentowy na dobro koła wprowadzono błędnie">
      <formula>NOT(ISERROR(SEARCH("Odpis procentowy na dobro koła wprowadzono błędnie",B63)))</formula>
    </cfRule>
    <cfRule type="containsText" dxfId="33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329" priority="5" operator="containsText" text="UWAGA">
      <formula>NOT(ISERROR(SEARCH("UWAGA",C62)))</formula>
    </cfRule>
  </conditionalFormatting>
  <conditionalFormatting sqref="C62">
    <cfRule type="containsText" dxfId="328" priority="4" operator="containsText" text="UWAGA">
      <formula>NOT(ISERROR(SEARCH("UWAGA",C62)))</formula>
    </cfRule>
  </conditionalFormatting>
  <conditionalFormatting sqref="C62">
    <cfRule type="cellIs" dxfId="327" priority="1" operator="greaterThan">
      <formula>0</formula>
    </cfRule>
    <cfRule type="cellIs" dxfId="326" priority="2" operator="lessThan">
      <formula>0</formula>
    </cfRule>
    <cfRule type="cellIs" dxfId="32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H5" sqref="H5:I6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30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52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marzec!C62</f>
        <v>0</v>
      </c>
      <c r="D5" s="121">
        <f>marzec!D60</f>
        <v>0</v>
      </c>
      <c r="E5" s="122"/>
      <c r="F5" s="119">
        <f>marzec!F60</f>
        <v>0</v>
      </c>
      <c r="G5" s="120"/>
      <c r="H5" s="115">
        <f ca="1">marzec!I61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2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29">
        <v>8</v>
      </c>
      <c r="I8" s="130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65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67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67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69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69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69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69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69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69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69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69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69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69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69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69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69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69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69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69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69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69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69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69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69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69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69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69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69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69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69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69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69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69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69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69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69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69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69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69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69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69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69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69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69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69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69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69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69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69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69"/>
    </row>
    <row r="59" spans="1:9" ht="24.9" customHeight="1">
      <c r="A59" s="16"/>
      <c r="B59" s="18"/>
      <c r="C59" s="50" t="s">
        <v>21</v>
      </c>
      <c r="D59" s="52">
        <f>SUBTOTAL(109,Tabela13523[4])</f>
        <v>0</v>
      </c>
      <c r="E59" s="52">
        <f>SUBTOTAL(109,Tabela13523[5])</f>
        <v>0</v>
      </c>
      <c r="F59" s="52">
        <f>SUBTOTAL(109,Tabela13523[6])</f>
        <v>0</v>
      </c>
      <c r="G59" s="52">
        <f>SUBTOTAL(109,Tabela13523[7])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314" priority="25" operator="containsText" text="UWAGA">
      <formula>NOT(ISERROR(SEARCH("UWAGA",B62)))</formula>
    </cfRule>
  </conditionalFormatting>
  <conditionalFormatting sqref="B67 B62 B64:C64 C63">
    <cfRule type="containsText" dxfId="313" priority="24" operator="containsText" text="UWAGA">
      <formula>NOT(ISERROR(SEARCH("UWAGA",B62)))</formula>
    </cfRule>
  </conditionalFormatting>
  <conditionalFormatting sqref="C63:C64">
    <cfRule type="cellIs" dxfId="312" priority="21" operator="greaterThan">
      <formula>0</formula>
    </cfRule>
    <cfRule type="cellIs" dxfId="311" priority="22" operator="lessThan">
      <formula>0</formula>
    </cfRule>
    <cfRule type="cellIs" dxfId="310" priority="23" operator="equal">
      <formula>0</formula>
    </cfRule>
  </conditionalFormatting>
  <conditionalFormatting sqref="B67 B64 C64:C65">
    <cfRule type="containsText" dxfId="30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308" priority="17" operator="containsText" text="NIEDOPŁATA">
      <formula>NOT(ISERROR(SEARCH("NIEDOPŁATA",B62)))</formula>
    </cfRule>
    <cfRule type="containsText" dxfId="307" priority="18" operator="containsText" text="NADPŁATA">
      <formula>NOT(ISERROR(SEARCH("NADPŁATA",B62)))</formula>
    </cfRule>
    <cfRule type="containsText" dxfId="306" priority="19" operator="containsText" text="Rozliczono całkowicie">
      <formula>NOT(ISERROR(SEARCH("Rozliczono całkowicie",B62)))</formula>
    </cfRule>
  </conditionalFormatting>
  <conditionalFormatting sqref="C63">
    <cfRule type="containsText" dxfId="305" priority="15" operator="containsText" text="Odpis procentowy na dobro koła wprowadzono błędnie">
      <formula>NOT(ISERROR(SEARCH("Odpis procentowy na dobro koła wprowadzono błędnie",C63)))</formula>
    </cfRule>
    <cfRule type="containsText" dxfId="30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30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30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301" priority="12" operator="containsText" text="UWAGA">
      <formula>NOT(ISERROR(SEARCH("UWAGA",B63)))</formula>
    </cfRule>
  </conditionalFormatting>
  <conditionalFormatting sqref="B63">
    <cfRule type="containsText" dxfId="300" priority="11" operator="containsText" text="UWAGA">
      <formula>NOT(ISERROR(SEARCH("UWAGA",B63)))</formula>
    </cfRule>
  </conditionalFormatting>
  <conditionalFormatting sqref="B63">
    <cfRule type="containsText" dxfId="299" priority="8" operator="containsText" text="NIEDOPŁATA">
      <formula>NOT(ISERROR(SEARCH("NIEDOPŁATA",B63)))</formula>
    </cfRule>
    <cfRule type="containsText" dxfId="298" priority="9" operator="containsText" text="NADPŁATA">
      <formula>NOT(ISERROR(SEARCH("NADPŁATA",B63)))</formula>
    </cfRule>
    <cfRule type="containsText" dxfId="297" priority="10" operator="containsText" text="Rozliczono całkowicie">
      <formula>NOT(ISERROR(SEARCH("Rozliczono całkowicie",B63)))</formula>
    </cfRule>
  </conditionalFormatting>
  <conditionalFormatting sqref="B63">
    <cfRule type="containsText" dxfId="296" priority="6" operator="containsText" text="Odpis procentowy na dobro koła wprowadzono błędnie">
      <formula>NOT(ISERROR(SEARCH("Odpis procentowy na dobro koła wprowadzono błędnie",B63)))</formula>
    </cfRule>
    <cfRule type="containsText" dxfId="29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294" priority="5" operator="containsText" text="UWAGA">
      <formula>NOT(ISERROR(SEARCH("UWAGA",C62)))</formula>
    </cfRule>
  </conditionalFormatting>
  <conditionalFormatting sqref="C62">
    <cfRule type="containsText" dxfId="293" priority="4" operator="containsText" text="UWAGA">
      <formula>NOT(ISERROR(SEARCH("UWAGA",C62)))</formula>
    </cfRule>
  </conditionalFormatting>
  <conditionalFormatting sqref="C62">
    <cfRule type="cellIs" dxfId="292" priority="1" operator="greaterThan">
      <formula>0</formula>
    </cfRule>
    <cfRule type="cellIs" dxfId="291" priority="2" operator="lessThan">
      <formula>0</formula>
    </cfRule>
    <cfRule type="cellIs" dxfId="29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90" zoomScaleNormal="90" zoomScaleSheetLayoutView="78" workbookViewId="0">
      <selection activeCell="D67" sqref="D67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31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54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kwiecień!C62</f>
        <v>0</v>
      </c>
      <c r="D5" s="121">
        <f>kwiecień!D60</f>
        <v>0</v>
      </c>
      <c r="E5" s="122"/>
      <c r="F5" s="119">
        <f>kwiecień!F60</f>
        <v>0</v>
      </c>
      <c r="G5" s="120"/>
      <c r="H5" s="115">
        <f ca="1">kwiecień!I61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129">
        <v>8</v>
      </c>
      <c r="I8" s="130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SUBTOTAL(109,Tabela135236[4])</f>
        <v>0</v>
      </c>
      <c r="E59" s="52">
        <f>SUBTOTAL(109,Tabela135236[5])</f>
        <v>0</v>
      </c>
      <c r="F59" s="52">
        <f>SUBTOTAL(109,Tabela135236[6])</f>
        <v>0</v>
      </c>
      <c r="G59" s="52">
        <f>SUBTOTAL(109,Tabela135236[7])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279" priority="25" operator="containsText" text="UWAGA">
      <formula>NOT(ISERROR(SEARCH("UWAGA",B62)))</formula>
    </cfRule>
  </conditionalFormatting>
  <conditionalFormatting sqref="B67 B62 B64:C64 C63">
    <cfRule type="containsText" dxfId="278" priority="24" operator="containsText" text="UWAGA">
      <formula>NOT(ISERROR(SEARCH("UWAGA",B62)))</formula>
    </cfRule>
  </conditionalFormatting>
  <conditionalFormatting sqref="C63:C64">
    <cfRule type="cellIs" dxfId="277" priority="21" operator="greaterThan">
      <formula>0</formula>
    </cfRule>
    <cfRule type="cellIs" dxfId="276" priority="22" operator="lessThan">
      <formula>0</formula>
    </cfRule>
    <cfRule type="cellIs" dxfId="275" priority="23" operator="equal">
      <formula>0</formula>
    </cfRule>
  </conditionalFormatting>
  <conditionalFormatting sqref="B67 B64 C64:C65">
    <cfRule type="containsText" dxfId="27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73" priority="17" operator="containsText" text="NIEDOPŁATA">
      <formula>NOT(ISERROR(SEARCH("NIEDOPŁATA",B62)))</formula>
    </cfRule>
    <cfRule type="containsText" dxfId="272" priority="18" operator="containsText" text="NADPŁATA">
      <formula>NOT(ISERROR(SEARCH("NADPŁATA",B62)))</formula>
    </cfRule>
    <cfRule type="containsText" dxfId="271" priority="19" operator="containsText" text="Rozliczono całkowicie">
      <formula>NOT(ISERROR(SEARCH("Rozliczono całkowicie",B62)))</formula>
    </cfRule>
  </conditionalFormatting>
  <conditionalFormatting sqref="C63">
    <cfRule type="containsText" dxfId="270" priority="15" operator="containsText" text="Odpis procentowy na dobro koła wprowadzono błędnie">
      <formula>NOT(ISERROR(SEARCH("Odpis procentowy na dobro koła wprowadzono błędnie",C63)))</formula>
    </cfRule>
    <cfRule type="containsText" dxfId="26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26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26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266" priority="12" operator="containsText" text="UWAGA">
      <formula>NOT(ISERROR(SEARCH("UWAGA",B63)))</formula>
    </cfRule>
  </conditionalFormatting>
  <conditionalFormatting sqref="B63">
    <cfRule type="containsText" dxfId="265" priority="11" operator="containsText" text="UWAGA">
      <formula>NOT(ISERROR(SEARCH("UWAGA",B63)))</formula>
    </cfRule>
  </conditionalFormatting>
  <conditionalFormatting sqref="B63">
    <cfRule type="containsText" dxfId="264" priority="8" operator="containsText" text="NIEDOPŁATA">
      <formula>NOT(ISERROR(SEARCH("NIEDOPŁATA",B63)))</formula>
    </cfRule>
    <cfRule type="containsText" dxfId="263" priority="9" operator="containsText" text="NADPŁATA">
      <formula>NOT(ISERROR(SEARCH("NADPŁATA",B63)))</formula>
    </cfRule>
    <cfRule type="containsText" dxfId="262" priority="10" operator="containsText" text="Rozliczono całkowicie">
      <formula>NOT(ISERROR(SEARCH("Rozliczono całkowicie",B63)))</formula>
    </cfRule>
  </conditionalFormatting>
  <conditionalFormatting sqref="B63">
    <cfRule type="containsText" dxfId="261" priority="6" operator="containsText" text="Odpis procentowy na dobro koła wprowadzono błędnie">
      <formula>NOT(ISERROR(SEARCH("Odpis procentowy na dobro koła wprowadzono błędnie",B63)))</formula>
    </cfRule>
    <cfRule type="containsText" dxfId="26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259" priority="5" operator="containsText" text="UWAGA">
      <formula>NOT(ISERROR(SEARCH("UWAGA",C62)))</formula>
    </cfRule>
  </conditionalFormatting>
  <conditionalFormatting sqref="C62">
    <cfRule type="containsText" dxfId="258" priority="4" operator="containsText" text="UWAGA">
      <formula>NOT(ISERROR(SEARCH("UWAGA",C62)))</formula>
    </cfRule>
  </conditionalFormatting>
  <conditionalFormatting sqref="C62">
    <cfRule type="cellIs" dxfId="257" priority="1" operator="greaterThan">
      <formula>0</formula>
    </cfRule>
    <cfRule type="cellIs" dxfId="256" priority="2" operator="lessThan">
      <formula>0</formula>
    </cfRule>
    <cfRule type="cellIs" dxfId="25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rowBreaks count="1" manualBreakCount="1">
    <brk id="33" max="8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I59" sqref="I59:I61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32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55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maj!C62</f>
        <v>0</v>
      </c>
      <c r="D5" s="121">
        <f>maj!D60</f>
        <v>0</v>
      </c>
      <c r="E5" s="122"/>
      <c r="F5" s="119">
        <f>maj!F60</f>
        <v>0</v>
      </c>
      <c r="G5" s="120"/>
      <c r="H5" s="115">
        <f ca="1">maj!I61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SUBTOTAL(109,Tabela1352367[4])</f>
        <v>0</v>
      </c>
      <c r="E59" s="52">
        <f>SUBTOTAL(109,Tabela1352367[5])</f>
        <v>0</v>
      </c>
      <c r="F59" s="52">
        <f>SUBTOTAL(109,Tabela1352367[6])</f>
        <v>0</v>
      </c>
      <c r="G59" s="52">
        <f>SUBTOTAL(109,Tabela1352367[7])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244" priority="25" operator="containsText" text="UWAGA">
      <formula>NOT(ISERROR(SEARCH("UWAGA",B62)))</formula>
    </cfRule>
  </conditionalFormatting>
  <conditionalFormatting sqref="B67 B62 B64:C64 C63">
    <cfRule type="containsText" dxfId="243" priority="24" operator="containsText" text="UWAGA">
      <formula>NOT(ISERROR(SEARCH("UWAGA",B62)))</formula>
    </cfRule>
  </conditionalFormatting>
  <conditionalFormatting sqref="C63:C64">
    <cfRule type="cellIs" dxfId="242" priority="21" operator="greaterThan">
      <formula>0</formula>
    </cfRule>
    <cfRule type="cellIs" dxfId="241" priority="22" operator="lessThan">
      <formula>0</formula>
    </cfRule>
    <cfRule type="cellIs" dxfId="240" priority="23" operator="equal">
      <formula>0</formula>
    </cfRule>
  </conditionalFormatting>
  <conditionalFormatting sqref="B67 B64 C64:C65">
    <cfRule type="containsText" dxfId="23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38" priority="17" operator="containsText" text="NIEDOPŁATA">
      <formula>NOT(ISERROR(SEARCH("NIEDOPŁATA",B62)))</formula>
    </cfRule>
    <cfRule type="containsText" dxfId="237" priority="18" operator="containsText" text="NADPŁATA">
      <formula>NOT(ISERROR(SEARCH("NADPŁATA",B62)))</formula>
    </cfRule>
    <cfRule type="containsText" dxfId="236" priority="19" operator="containsText" text="Rozliczono całkowicie">
      <formula>NOT(ISERROR(SEARCH("Rozliczono całkowicie",B62)))</formula>
    </cfRule>
  </conditionalFormatting>
  <conditionalFormatting sqref="C63">
    <cfRule type="containsText" dxfId="235" priority="15" operator="containsText" text="Odpis procentowy na dobro koła wprowadzono błędnie">
      <formula>NOT(ISERROR(SEARCH("Odpis procentowy na dobro koła wprowadzono błędnie",C63)))</formula>
    </cfRule>
    <cfRule type="containsText" dxfId="23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23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23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231" priority="12" operator="containsText" text="UWAGA">
      <formula>NOT(ISERROR(SEARCH("UWAGA",B63)))</formula>
    </cfRule>
  </conditionalFormatting>
  <conditionalFormatting sqref="B63">
    <cfRule type="containsText" dxfId="230" priority="11" operator="containsText" text="UWAGA">
      <formula>NOT(ISERROR(SEARCH("UWAGA",B63)))</formula>
    </cfRule>
  </conditionalFormatting>
  <conditionalFormatting sqref="B63">
    <cfRule type="containsText" dxfId="229" priority="8" operator="containsText" text="NIEDOPŁATA">
      <formula>NOT(ISERROR(SEARCH("NIEDOPŁATA",B63)))</formula>
    </cfRule>
    <cfRule type="containsText" dxfId="228" priority="9" operator="containsText" text="NADPŁATA">
      <formula>NOT(ISERROR(SEARCH("NADPŁATA",B63)))</formula>
    </cfRule>
    <cfRule type="containsText" dxfId="227" priority="10" operator="containsText" text="Rozliczono całkowicie">
      <formula>NOT(ISERROR(SEARCH("Rozliczono całkowicie",B63)))</formula>
    </cfRule>
  </conditionalFormatting>
  <conditionalFormatting sqref="B63">
    <cfRule type="containsText" dxfId="226" priority="6" operator="containsText" text="Odpis procentowy na dobro koła wprowadzono błędnie">
      <formula>NOT(ISERROR(SEARCH("Odpis procentowy na dobro koła wprowadzono błędnie",B63)))</formula>
    </cfRule>
    <cfRule type="containsText" dxfId="22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224" priority="5" operator="containsText" text="UWAGA">
      <formula>NOT(ISERROR(SEARCH("UWAGA",C62)))</formula>
    </cfRule>
  </conditionalFormatting>
  <conditionalFormatting sqref="C62">
    <cfRule type="containsText" dxfId="223" priority="4" operator="containsText" text="UWAGA">
      <formula>NOT(ISERROR(SEARCH("UWAGA",C62)))</formula>
    </cfRule>
  </conditionalFormatting>
  <conditionalFormatting sqref="C62">
    <cfRule type="cellIs" dxfId="222" priority="1" operator="greaterThan">
      <formula>0</formula>
    </cfRule>
    <cfRule type="cellIs" dxfId="221" priority="2" operator="lessThan">
      <formula>0</formula>
    </cfRule>
    <cfRule type="cellIs" dxfId="22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I59" sqref="I59:I61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33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56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czerwiec!C62</f>
        <v>0</v>
      </c>
      <c r="D5" s="121">
        <f>czerwiec!D60</f>
        <v>0</v>
      </c>
      <c r="E5" s="122"/>
      <c r="F5" s="119">
        <f>czerwiec!F60</f>
        <v>0</v>
      </c>
      <c r="G5" s="120"/>
      <c r="H5" s="115">
        <f ca="1">czerwiec!I61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SUBTOTAL(109,Tabela13523678[4])</f>
        <v>0</v>
      </c>
      <c r="E59" s="52">
        <f>SUBTOTAL(109,Tabela13523678[5])</f>
        <v>0</v>
      </c>
      <c r="F59" s="52">
        <f>SUBTOTAL(109,Tabela13523678[6])</f>
        <v>0</v>
      </c>
      <c r="G59" s="52">
        <f>SUBTOTAL(109,Tabela13523678[7])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209" priority="25" operator="containsText" text="UWAGA">
      <formula>NOT(ISERROR(SEARCH("UWAGA",B62)))</formula>
    </cfRule>
  </conditionalFormatting>
  <conditionalFormatting sqref="B67 B62 B64:C64 C63">
    <cfRule type="containsText" dxfId="208" priority="24" operator="containsText" text="UWAGA">
      <formula>NOT(ISERROR(SEARCH("UWAGA",B62)))</formula>
    </cfRule>
  </conditionalFormatting>
  <conditionalFormatting sqref="C63:C64">
    <cfRule type="cellIs" dxfId="207" priority="21" operator="greaterThan">
      <formula>0</formula>
    </cfRule>
    <cfRule type="cellIs" dxfId="206" priority="22" operator="lessThan">
      <formula>0</formula>
    </cfRule>
    <cfRule type="cellIs" dxfId="205" priority="23" operator="equal">
      <formula>0</formula>
    </cfRule>
  </conditionalFormatting>
  <conditionalFormatting sqref="B67 B64 C64:C65">
    <cfRule type="containsText" dxfId="20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03" priority="17" operator="containsText" text="NIEDOPŁATA">
      <formula>NOT(ISERROR(SEARCH("NIEDOPŁATA",B62)))</formula>
    </cfRule>
    <cfRule type="containsText" dxfId="202" priority="18" operator="containsText" text="NADPŁATA">
      <formula>NOT(ISERROR(SEARCH("NADPŁATA",B62)))</formula>
    </cfRule>
    <cfRule type="containsText" dxfId="201" priority="19" operator="containsText" text="Rozliczono całkowicie">
      <formula>NOT(ISERROR(SEARCH("Rozliczono całkowicie",B62)))</formula>
    </cfRule>
  </conditionalFormatting>
  <conditionalFormatting sqref="C63">
    <cfRule type="containsText" dxfId="200" priority="15" operator="containsText" text="Odpis procentowy na dobro koła wprowadzono błędnie">
      <formula>NOT(ISERROR(SEARCH("Odpis procentowy na dobro koła wprowadzono błędnie",C63)))</formula>
    </cfRule>
    <cfRule type="containsText" dxfId="19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19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19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196" priority="12" operator="containsText" text="UWAGA">
      <formula>NOT(ISERROR(SEARCH("UWAGA",B63)))</formula>
    </cfRule>
  </conditionalFormatting>
  <conditionalFormatting sqref="B63">
    <cfRule type="containsText" dxfId="195" priority="11" operator="containsText" text="UWAGA">
      <formula>NOT(ISERROR(SEARCH("UWAGA",B63)))</formula>
    </cfRule>
  </conditionalFormatting>
  <conditionalFormatting sqref="B63">
    <cfRule type="containsText" dxfId="194" priority="8" operator="containsText" text="NIEDOPŁATA">
      <formula>NOT(ISERROR(SEARCH("NIEDOPŁATA",B63)))</formula>
    </cfRule>
    <cfRule type="containsText" dxfId="193" priority="9" operator="containsText" text="NADPŁATA">
      <formula>NOT(ISERROR(SEARCH("NADPŁATA",B63)))</formula>
    </cfRule>
    <cfRule type="containsText" dxfId="192" priority="10" operator="containsText" text="Rozliczono całkowicie">
      <formula>NOT(ISERROR(SEARCH("Rozliczono całkowicie",B63)))</formula>
    </cfRule>
  </conditionalFormatting>
  <conditionalFormatting sqref="B63">
    <cfRule type="containsText" dxfId="191" priority="6" operator="containsText" text="Odpis procentowy na dobro koła wprowadzono błędnie">
      <formula>NOT(ISERROR(SEARCH("Odpis procentowy na dobro koła wprowadzono błędnie",B63)))</formula>
    </cfRule>
    <cfRule type="containsText" dxfId="19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89" priority="5" operator="containsText" text="UWAGA">
      <formula>NOT(ISERROR(SEARCH("UWAGA",C62)))</formula>
    </cfRule>
  </conditionalFormatting>
  <conditionalFormatting sqref="C62">
    <cfRule type="containsText" dxfId="188" priority="4" operator="containsText" text="UWAGA">
      <formula>NOT(ISERROR(SEARCH("UWAGA",C62)))</formula>
    </cfRule>
  </conditionalFormatting>
  <conditionalFormatting sqref="C62">
    <cfRule type="cellIs" dxfId="187" priority="1" operator="greaterThan">
      <formula>0</formula>
    </cfRule>
    <cfRule type="cellIs" dxfId="186" priority="2" operator="lessThan">
      <formula>0</formula>
    </cfRule>
    <cfRule type="cellIs" dxfId="18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D5" sqref="D5:E5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34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57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lipiec!C62</f>
        <v>0</v>
      </c>
      <c r="D5" s="121">
        <f>lipiec!D60</f>
        <v>0</v>
      </c>
      <c r="E5" s="122"/>
      <c r="F5" s="119">
        <f>lipiec!F60</f>
        <v>0</v>
      </c>
      <c r="G5" s="120"/>
      <c r="H5" s="115">
        <f ca="1">lipiec!I61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SUBTOTAL(109,Tabela135236789[4])</f>
        <v>0</v>
      </c>
      <c r="E59" s="52">
        <f>SUBTOTAL(109,Tabela135236789[5])</f>
        <v>0</v>
      </c>
      <c r="F59" s="52">
        <f>SUBTOTAL(109,Tabela135236789[6])</f>
        <v>0</v>
      </c>
      <c r="G59" s="52">
        <f>SUBTOTAL(109,Tabela135236789[7])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174" priority="25" operator="containsText" text="UWAGA">
      <formula>NOT(ISERROR(SEARCH("UWAGA",B62)))</formula>
    </cfRule>
  </conditionalFormatting>
  <conditionalFormatting sqref="B67 B62 B64:C64 C63">
    <cfRule type="containsText" dxfId="173" priority="24" operator="containsText" text="UWAGA">
      <formula>NOT(ISERROR(SEARCH("UWAGA",B62)))</formula>
    </cfRule>
  </conditionalFormatting>
  <conditionalFormatting sqref="C63:C64">
    <cfRule type="cellIs" dxfId="172" priority="21" operator="greaterThan">
      <formula>0</formula>
    </cfRule>
    <cfRule type="cellIs" dxfId="171" priority="22" operator="lessThan">
      <formula>0</formula>
    </cfRule>
    <cfRule type="cellIs" dxfId="170" priority="23" operator="equal">
      <formula>0</formula>
    </cfRule>
  </conditionalFormatting>
  <conditionalFormatting sqref="B67 B64 C64:C65">
    <cfRule type="containsText" dxfId="16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168" priority="17" operator="containsText" text="NIEDOPŁATA">
      <formula>NOT(ISERROR(SEARCH("NIEDOPŁATA",B62)))</formula>
    </cfRule>
    <cfRule type="containsText" dxfId="167" priority="18" operator="containsText" text="NADPŁATA">
      <formula>NOT(ISERROR(SEARCH("NADPŁATA",B62)))</formula>
    </cfRule>
    <cfRule type="containsText" dxfId="166" priority="19" operator="containsText" text="Rozliczono całkowicie">
      <formula>NOT(ISERROR(SEARCH("Rozliczono całkowicie",B62)))</formula>
    </cfRule>
  </conditionalFormatting>
  <conditionalFormatting sqref="C63">
    <cfRule type="containsText" dxfId="165" priority="15" operator="containsText" text="Odpis procentowy na dobro koła wprowadzono błędnie">
      <formula>NOT(ISERROR(SEARCH("Odpis procentowy na dobro koła wprowadzono błędnie",C63)))</formula>
    </cfRule>
    <cfRule type="containsText" dxfId="16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16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16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161" priority="12" operator="containsText" text="UWAGA">
      <formula>NOT(ISERROR(SEARCH("UWAGA",B63)))</formula>
    </cfRule>
  </conditionalFormatting>
  <conditionalFormatting sqref="B63">
    <cfRule type="containsText" dxfId="160" priority="11" operator="containsText" text="UWAGA">
      <formula>NOT(ISERROR(SEARCH("UWAGA",B63)))</formula>
    </cfRule>
  </conditionalFormatting>
  <conditionalFormatting sqref="B63">
    <cfRule type="containsText" dxfId="159" priority="8" operator="containsText" text="NIEDOPŁATA">
      <formula>NOT(ISERROR(SEARCH("NIEDOPŁATA",B63)))</formula>
    </cfRule>
    <cfRule type="containsText" dxfId="158" priority="9" operator="containsText" text="NADPŁATA">
      <formula>NOT(ISERROR(SEARCH("NADPŁATA",B63)))</formula>
    </cfRule>
    <cfRule type="containsText" dxfId="157" priority="10" operator="containsText" text="Rozliczono całkowicie">
      <formula>NOT(ISERROR(SEARCH("Rozliczono całkowicie",B63)))</formula>
    </cfRule>
  </conditionalFormatting>
  <conditionalFormatting sqref="B63">
    <cfRule type="containsText" dxfId="156" priority="6" operator="containsText" text="Odpis procentowy na dobro koła wprowadzono błędnie">
      <formula>NOT(ISERROR(SEARCH("Odpis procentowy na dobro koła wprowadzono błędnie",B63)))</formula>
    </cfRule>
    <cfRule type="containsText" dxfId="15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54" priority="5" operator="containsText" text="UWAGA">
      <formula>NOT(ISERROR(SEARCH("UWAGA",C62)))</formula>
    </cfRule>
  </conditionalFormatting>
  <conditionalFormatting sqref="C62">
    <cfRule type="containsText" dxfId="153" priority="4" operator="containsText" text="UWAGA">
      <formula>NOT(ISERROR(SEARCH("UWAGA",C62)))</formula>
    </cfRule>
  </conditionalFormatting>
  <conditionalFormatting sqref="C62">
    <cfRule type="cellIs" dxfId="152" priority="1" operator="greaterThan">
      <formula>0</formula>
    </cfRule>
    <cfRule type="cellIs" dxfId="151" priority="2" operator="lessThan">
      <formula>0</formula>
    </cfRule>
    <cfRule type="cellIs" dxfId="15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zoomScaleSheetLayoutView="78" workbookViewId="0">
      <selection activeCell="D5" sqref="D5:E5"/>
    </sheetView>
  </sheetViews>
  <sheetFormatPr defaultRowHeight="13.8"/>
  <cols>
    <col min="1" max="1" width="3.69921875" customWidth="1"/>
    <col min="2" max="2" width="81.3984375" customWidth="1"/>
    <col min="3" max="3" width="28.3984375" customWidth="1"/>
    <col min="4" max="7" width="12" customWidth="1"/>
    <col min="8" max="8" width="7.59765625" customWidth="1"/>
    <col min="9" max="9" width="17.09765625" customWidth="1"/>
  </cols>
  <sheetData>
    <row r="1" spans="1:9" ht="27.75" customHeight="1">
      <c r="C1" s="87" t="s">
        <v>35</v>
      </c>
      <c r="D1" s="87"/>
      <c r="E1" s="87"/>
      <c r="F1" s="87"/>
      <c r="G1" s="87"/>
    </row>
    <row r="2" spans="1:9" ht="35.25" customHeight="1" thickBot="1">
      <c r="A2" s="3"/>
      <c r="B2" s="5" t="s">
        <v>0</v>
      </c>
      <c r="C2" s="88" t="s">
        <v>59</v>
      </c>
      <c r="D2" s="88"/>
      <c r="E2" s="88"/>
      <c r="F2" s="88"/>
      <c r="G2" s="88"/>
    </row>
    <row r="3" spans="1:9" ht="15.75" customHeight="1">
      <c r="A3" s="89"/>
      <c r="B3" s="91" t="s">
        <v>26</v>
      </c>
      <c r="C3" s="93">
        <v>0</v>
      </c>
      <c r="D3" s="123" t="s">
        <v>8</v>
      </c>
      <c r="E3" s="124"/>
      <c r="F3" s="124"/>
      <c r="G3" s="125"/>
      <c r="H3" s="77" t="s">
        <v>41</v>
      </c>
      <c r="I3" s="78"/>
    </row>
    <row r="4" spans="1:9" ht="20.100000000000001" customHeight="1" thickBot="1">
      <c r="A4" s="90"/>
      <c r="B4" s="92"/>
      <c r="C4" s="94"/>
      <c r="D4" s="126"/>
      <c r="E4" s="127"/>
      <c r="F4" s="127"/>
      <c r="G4" s="128"/>
      <c r="H4" s="79"/>
      <c r="I4" s="80"/>
    </row>
    <row r="5" spans="1:9" ht="24.9" customHeight="1" thickBot="1">
      <c r="A5" s="31"/>
      <c r="B5" s="34" t="s">
        <v>39</v>
      </c>
      <c r="C5" s="76">
        <f>sierpień!C62</f>
        <v>0</v>
      </c>
      <c r="D5" s="121">
        <f>sierpień!D60</f>
        <v>0</v>
      </c>
      <c r="E5" s="122"/>
      <c r="F5" s="119">
        <f>sierpień!F60</f>
        <v>0</v>
      </c>
      <c r="G5" s="120"/>
      <c r="H5" s="115">
        <f ca="1">sierpień!I61</f>
        <v>0</v>
      </c>
      <c r="I5" s="116"/>
    </row>
    <row r="6" spans="1:9" ht="24.9" customHeight="1">
      <c r="A6" s="106" t="s">
        <v>4</v>
      </c>
      <c r="B6" s="108" t="s">
        <v>24</v>
      </c>
      <c r="C6" s="110" t="s">
        <v>13</v>
      </c>
      <c r="D6" s="112" t="s">
        <v>2</v>
      </c>
      <c r="E6" s="113"/>
      <c r="F6" s="112" t="s">
        <v>3</v>
      </c>
      <c r="G6" s="113"/>
      <c r="H6" s="117"/>
      <c r="I6" s="118"/>
    </row>
    <row r="7" spans="1:9" ht="24.9" customHeight="1" thickBot="1">
      <c r="A7" s="107"/>
      <c r="B7" s="109"/>
      <c r="C7" s="111"/>
      <c r="D7" s="28" t="s">
        <v>5</v>
      </c>
      <c r="E7" s="29" t="s">
        <v>1</v>
      </c>
      <c r="F7" s="28" t="s">
        <v>5</v>
      </c>
      <c r="G7" s="29" t="s">
        <v>1</v>
      </c>
      <c r="H7" s="60" t="s">
        <v>65</v>
      </c>
      <c r="I7" s="61" t="s">
        <v>42</v>
      </c>
    </row>
    <row r="8" spans="1:9" ht="24.9" customHeight="1" thickBot="1">
      <c r="A8" s="26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81">
        <v>8</v>
      </c>
      <c r="I8" s="82"/>
    </row>
    <row r="9" spans="1:9" s="2" customFormat="1" ht="24.9" customHeight="1">
      <c r="A9" s="20">
        <v>1</v>
      </c>
      <c r="B9" s="12" t="s">
        <v>7</v>
      </c>
      <c r="C9" s="12"/>
      <c r="D9" s="21">
        <f>IF(D10&gt;0,C3-D10,0)</f>
        <v>0</v>
      </c>
      <c r="E9" s="21"/>
      <c r="F9" s="22">
        <f>IF(F10&gt;=0,C3-F10,0)</f>
        <v>0</v>
      </c>
      <c r="G9" s="21"/>
      <c r="H9" s="64"/>
      <c r="I9" s="70"/>
    </row>
    <row r="10" spans="1:9" s="2" customFormat="1" ht="24.9" customHeight="1">
      <c r="A10" s="20">
        <f>A9+1</f>
        <v>2</v>
      </c>
      <c r="B10" s="12" t="s">
        <v>9</v>
      </c>
      <c r="C10" s="12"/>
      <c r="D10" s="30"/>
      <c r="E10" s="23"/>
      <c r="F10" s="19"/>
      <c r="G10" s="23"/>
      <c r="H10" s="66"/>
      <c r="I10" s="71"/>
    </row>
    <row r="11" spans="1:9" s="2" customFormat="1" ht="24.9" customHeight="1">
      <c r="A11" s="20">
        <f t="shared" ref="A11:A58" si="0">A10+1</f>
        <v>3</v>
      </c>
      <c r="B11" s="12" t="s">
        <v>25</v>
      </c>
      <c r="C11" s="13"/>
      <c r="D11" s="23"/>
      <c r="E11" s="19"/>
      <c r="F11" s="23"/>
      <c r="G11" s="19"/>
      <c r="H11" s="66"/>
      <c r="I11" s="71"/>
    </row>
    <row r="12" spans="1:9" ht="24.9" customHeight="1">
      <c r="A12" s="24">
        <f t="shared" si="0"/>
        <v>4</v>
      </c>
      <c r="B12" s="13"/>
      <c r="C12" s="13"/>
      <c r="D12" s="19"/>
      <c r="E12" s="19"/>
      <c r="F12" s="19"/>
      <c r="G12" s="19"/>
      <c r="H12" s="68"/>
      <c r="I12" s="72"/>
    </row>
    <row r="13" spans="1:9" ht="24.9" customHeight="1">
      <c r="A13" s="24">
        <f t="shared" si="0"/>
        <v>5</v>
      </c>
      <c r="B13" s="13"/>
      <c r="C13" s="13"/>
      <c r="D13" s="19"/>
      <c r="E13" s="19"/>
      <c r="F13" s="19"/>
      <c r="G13" s="19"/>
      <c r="H13" s="68"/>
      <c r="I13" s="72"/>
    </row>
    <row r="14" spans="1:9" ht="24.9" customHeight="1">
      <c r="A14" s="24">
        <f t="shared" si="0"/>
        <v>6</v>
      </c>
      <c r="B14" s="13"/>
      <c r="C14" s="13"/>
      <c r="D14" s="19"/>
      <c r="E14" s="19"/>
      <c r="F14" s="19"/>
      <c r="G14" s="19"/>
      <c r="H14" s="68"/>
      <c r="I14" s="72"/>
    </row>
    <row r="15" spans="1:9" ht="24.9" customHeight="1">
      <c r="A15" s="24">
        <f t="shared" si="0"/>
        <v>7</v>
      </c>
      <c r="B15" s="13"/>
      <c r="C15" s="13"/>
      <c r="D15" s="19"/>
      <c r="E15" s="19"/>
      <c r="F15" s="19"/>
      <c r="G15" s="19"/>
      <c r="H15" s="68"/>
      <c r="I15" s="72"/>
    </row>
    <row r="16" spans="1:9" ht="24.9" customHeight="1">
      <c r="A16" s="24">
        <f t="shared" si="0"/>
        <v>8</v>
      </c>
      <c r="B16" s="13"/>
      <c r="C16" s="13"/>
      <c r="D16" s="19"/>
      <c r="E16" s="19"/>
      <c r="F16" s="19"/>
      <c r="G16" s="19"/>
      <c r="H16" s="68"/>
      <c r="I16" s="72"/>
    </row>
    <row r="17" spans="1:9" ht="24.9" customHeight="1">
      <c r="A17" s="24">
        <f t="shared" si="0"/>
        <v>9</v>
      </c>
      <c r="B17" s="13"/>
      <c r="C17" s="13"/>
      <c r="D17" s="19"/>
      <c r="E17" s="19"/>
      <c r="F17" s="19"/>
      <c r="G17" s="19"/>
      <c r="H17" s="68"/>
      <c r="I17" s="72"/>
    </row>
    <row r="18" spans="1:9" ht="24.9" customHeight="1">
      <c r="A18" s="24">
        <f t="shared" si="0"/>
        <v>10</v>
      </c>
      <c r="B18" s="13"/>
      <c r="C18" s="13"/>
      <c r="D18" s="19"/>
      <c r="E18" s="19"/>
      <c r="F18" s="19"/>
      <c r="G18" s="19"/>
      <c r="H18" s="68"/>
      <c r="I18" s="72"/>
    </row>
    <row r="19" spans="1:9" ht="24.9" customHeight="1">
      <c r="A19" s="24">
        <f t="shared" si="0"/>
        <v>11</v>
      </c>
      <c r="B19" s="13"/>
      <c r="C19" s="13"/>
      <c r="D19" s="19"/>
      <c r="E19" s="19"/>
      <c r="F19" s="19"/>
      <c r="G19" s="19"/>
      <c r="H19" s="68"/>
      <c r="I19" s="72"/>
    </row>
    <row r="20" spans="1:9" ht="24.9" customHeight="1">
      <c r="A20" s="24">
        <f t="shared" si="0"/>
        <v>12</v>
      </c>
      <c r="B20" s="13"/>
      <c r="C20" s="13"/>
      <c r="D20" s="19"/>
      <c r="E20" s="19"/>
      <c r="F20" s="19"/>
      <c r="G20" s="19"/>
      <c r="H20" s="68"/>
      <c r="I20" s="72"/>
    </row>
    <row r="21" spans="1:9" ht="24.9" customHeight="1">
      <c r="A21" s="24">
        <f t="shared" si="0"/>
        <v>13</v>
      </c>
      <c r="B21" s="13"/>
      <c r="C21" s="13"/>
      <c r="D21" s="19"/>
      <c r="E21" s="19"/>
      <c r="F21" s="19"/>
      <c r="G21" s="19"/>
      <c r="H21" s="68"/>
      <c r="I21" s="72"/>
    </row>
    <row r="22" spans="1:9" ht="24.9" customHeight="1">
      <c r="A22" s="24">
        <f t="shared" si="0"/>
        <v>14</v>
      </c>
      <c r="B22" s="13"/>
      <c r="C22" s="13"/>
      <c r="D22" s="19"/>
      <c r="E22" s="19"/>
      <c r="F22" s="19"/>
      <c r="G22" s="19"/>
      <c r="H22" s="68"/>
      <c r="I22" s="72"/>
    </row>
    <row r="23" spans="1:9" ht="24.9" customHeight="1">
      <c r="A23" s="24">
        <f t="shared" si="0"/>
        <v>15</v>
      </c>
      <c r="B23" s="13"/>
      <c r="C23" s="13"/>
      <c r="D23" s="19"/>
      <c r="E23" s="19"/>
      <c r="F23" s="19"/>
      <c r="G23" s="19"/>
      <c r="H23" s="68"/>
      <c r="I23" s="72"/>
    </row>
    <row r="24" spans="1:9" ht="24.9" customHeight="1">
      <c r="A24" s="24">
        <f t="shared" si="0"/>
        <v>16</v>
      </c>
      <c r="B24" s="13"/>
      <c r="C24" s="13"/>
      <c r="D24" s="19"/>
      <c r="E24" s="19"/>
      <c r="F24" s="19"/>
      <c r="G24" s="19"/>
      <c r="H24" s="68"/>
      <c r="I24" s="72"/>
    </row>
    <row r="25" spans="1:9" ht="24.9" customHeight="1">
      <c r="A25" s="24">
        <f t="shared" si="0"/>
        <v>17</v>
      </c>
      <c r="B25" s="13"/>
      <c r="C25" s="13"/>
      <c r="D25" s="19"/>
      <c r="E25" s="19"/>
      <c r="F25" s="19"/>
      <c r="G25" s="19"/>
      <c r="H25" s="68"/>
      <c r="I25" s="72"/>
    </row>
    <row r="26" spans="1:9" ht="24.9" customHeight="1">
      <c r="A26" s="24">
        <f t="shared" si="0"/>
        <v>18</v>
      </c>
      <c r="B26" s="13"/>
      <c r="C26" s="13"/>
      <c r="D26" s="19"/>
      <c r="E26" s="19"/>
      <c r="F26" s="19"/>
      <c r="G26" s="19"/>
      <c r="H26" s="68"/>
      <c r="I26" s="72"/>
    </row>
    <row r="27" spans="1:9" ht="24.9" customHeight="1">
      <c r="A27" s="24">
        <f t="shared" si="0"/>
        <v>19</v>
      </c>
      <c r="B27" s="13"/>
      <c r="C27" s="13"/>
      <c r="D27" s="19"/>
      <c r="E27" s="19"/>
      <c r="F27" s="19"/>
      <c r="G27" s="19"/>
      <c r="H27" s="68"/>
      <c r="I27" s="72"/>
    </row>
    <row r="28" spans="1:9" ht="24.9" customHeight="1">
      <c r="A28" s="24">
        <f t="shared" si="0"/>
        <v>20</v>
      </c>
      <c r="B28" s="13"/>
      <c r="C28" s="13"/>
      <c r="D28" s="19"/>
      <c r="E28" s="19"/>
      <c r="F28" s="19"/>
      <c r="G28" s="19"/>
      <c r="H28" s="68"/>
      <c r="I28" s="72"/>
    </row>
    <row r="29" spans="1:9" ht="24.9" customHeight="1">
      <c r="A29" s="24">
        <f t="shared" si="0"/>
        <v>21</v>
      </c>
      <c r="B29" s="13"/>
      <c r="C29" s="13"/>
      <c r="D29" s="19"/>
      <c r="E29" s="19"/>
      <c r="F29" s="19"/>
      <c r="G29" s="19"/>
      <c r="H29" s="68"/>
      <c r="I29" s="72"/>
    </row>
    <row r="30" spans="1:9" ht="24.9" customHeight="1">
      <c r="A30" s="24">
        <f t="shared" si="0"/>
        <v>22</v>
      </c>
      <c r="B30" s="13"/>
      <c r="C30" s="13"/>
      <c r="D30" s="19"/>
      <c r="E30" s="19"/>
      <c r="F30" s="19"/>
      <c r="G30" s="19"/>
      <c r="H30" s="68"/>
      <c r="I30" s="72"/>
    </row>
    <row r="31" spans="1:9" ht="24.9" customHeight="1">
      <c r="A31" s="24">
        <f t="shared" si="0"/>
        <v>23</v>
      </c>
      <c r="B31" s="13"/>
      <c r="C31" s="13"/>
      <c r="D31" s="19"/>
      <c r="E31" s="19"/>
      <c r="F31" s="19"/>
      <c r="G31" s="19"/>
      <c r="H31" s="68"/>
      <c r="I31" s="72"/>
    </row>
    <row r="32" spans="1:9" ht="24.9" customHeight="1">
      <c r="A32" s="24">
        <f t="shared" si="0"/>
        <v>24</v>
      </c>
      <c r="B32" s="13"/>
      <c r="C32" s="13"/>
      <c r="D32" s="25"/>
      <c r="E32" s="25"/>
      <c r="F32" s="25"/>
      <c r="G32" s="25"/>
      <c r="H32" s="68"/>
      <c r="I32" s="72"/>
    </row>
    <row r="33" spans="1:9" ht="24.9" customHeight="1">
      <c r="A33" s="24">
        <f t="shared" si="0"/>
        <v>25</v>
      </c>
      <c r="B33" s="13"/>
      <c r="C33" s="13"/>
      <c r="D33" s="25"/>
      <c r="E33" s="25"/>
      <c r="F33" s="25"/>
      <c r="G33" s="25"/>
      <c r="H33" s="68"/>
      <c r="I33" s="72"/>
    </row>
    <row r="34" spans="1:9" ht="24.9" customHeight="1">
      <c r="A34" s="24">
        <f t="shared" si="0"/>
        <v>26</v>
      </c>
      <c r="B34" s="13"/>
      <c r="C34" s="13"/>
      <c r="D34" s="25"/>
      <c r="E34" s="25"/>
      <c r="F34" s="25"/>
      <c r="G34" s="25"/>
      <c r="H34" s="68"/>
      <c r="I34" s="72"/>
    </row>
    <row r="35" spans="1:9" ht="24.9" customHeight="1">
      <c r="A35" s="24">
        <f t="shared" si="0"/>
        <v>27</v>
      </c>
      <c r="B35" s="13"/>
      <c r="C35" s="13"/>
      <c r="D35" s="25"/>
      <c r="E35" s="25"/>
      <c r="F35" s="25"/>
      <c r="G35" s="25"/>
      <c r="H35" s="68"/>
      <c r="I35" s="72"/>
    </row>
    <row r="36" spans="1:9" ht="24.9" customHeight="1">
      <c r="A36" s="24">
        <f t="shared" si="0"/>
        <v>28</v>
      </c>
      <c r="B36" s="13"/>
      <c r="C36" s="13"/>
      <c r="D36" s="25"/>
      <c r="E36" s="25"/>
      <c r="F36" s="25"/>
      <c r="G36" s="25"/>
      <c r="H36" s="68"/>
      <c r="I36" s="72"/>
    </row>
    <row r="37" spans="1:9" ht="24.9" customHeight="1">
      <c r="A37" s="24">
        <f t="shared" si="0"/>
        <v>29</v>
      </c>
      <c r="B37" s="13"/>
      <c r="C37" s="13"/>
      <c r="D37" s="25"/>
      <c r="E37" s="25"/>
      <c r="F37" s="25"/>
      <c r="G37" s="25"/>
      <c r="H37" s="68"/>
      <c r="I37" s="72"/>
    </row>
    <row r="38" spans="1:9" ht="24.9" customHeight="1">
      <c r="A38" s="24">
        <f t="shared" si="0"/>
        <v>30</v>
      </c>
      <c r="B38" s="13"/>
      <c r="C38" s="13"/>
      <c r="D38" s="25"/>
      <c r="E38" s="25"/>
      <c r="F38" s="25"/>
      <c r="G38" s="25"/>
      <c r="H38" s="68"/>
      <c r="I38" s="72"/>
    </row>
    <row r="39" spans="1:9" ht="24.9" customHeight="1">
      <c r="A39" s="24">
        <f t="shared" si="0"/>
        <v>31</v>
      </c>
      <c r="B39" s="13"/>
      <c r="C39" s="13"/>
      <c r="D39" s="25"/>
      <c r="E39" s="25"/>
      <c r="F39" s="25"/>
      <c r="G39" s="25"/>
      <c r="H39" s="68"/>
      <c r="I39" s="72"/>
    </row>
    <row r="40" spans="1:9" ht="24.9" customHeight="1">
      <c r="A40" s="24">
        <f t="shared" si="0"/>
        <v>32</v>
      </c>
      <c r="B40" s="13"/>
      <c r="C40" s="13"/>
      <c r="D40" s="25"/>
      <c r="E40" s="25"/>
      <c r="F40" s="25"/>
      <c r="G40" s="25"/>
      <c r="H40" s="68"/>
      <c r="I40" s="72"/>
    </row>
    <row r="41" spans="1:9" ht="24.9" customHeight="1">
      <c r="A41" s="24">
        <f t="shared" si="0"/>
        <v>33</v>
      </c>
      <c r="B41" s="13"/>
      <c r="C41" s="13"/>
      <c r="D41" s="25"/>
      <c r="E41" s="25"/>
      <c r="F41" s="25"/>
      <c r="G41" s="25"/>
      <c r="H41" s="68"/>
      <c r="I41" s="72"/>
    </row>
    <row r="42" spans="1:9" ht="24.9" customHeight="1">
      <c r="A42" s="24">
        <f t="shared" si="0"/>
        <v>34</v>
      </c>
      <c r="B42" s="13"/>
      <c r="C42" s="13"/>
      <c r="D42" s="25"/>
      <c r="E42" s="25"/>
      <c r="F42" s="25"/>
      <c r="G42" s="25"/>
      <c r="H42" s="68"/>
      <c r="I42" s="72"/>
    </row>
    <row r="43" spans="1:9" ht="24.9" customHeight="1">
      <c r="A43" s="24">
        <f t="shared" si="0"/>
        <v>35</v>
      </c>
      <c r="B43" s="13"/>
      <c r="C43" s="13"/>
      <c r="D43" s="25"/>
      <c r="E43" s="25"/>
      <c r="F43" s="25"/>
      <c r="G43" s="25"/>
      <c r="H43" s="68"/>
      <c r="I43" s="72"/>
    </row>
    <row r="44" spans="1:9" ht="24.9" customHeight="1">
      <c r="A44" s="24">
        <f t="shared" si="0"/>
        <v>36</v>
      </c>
      <c r="B44" s="13"/>
      <c r="C44" s="13"/>
      <c r="D44" s="25"/>
      <c r="E44" s="25"/>
      <c r="F44" s="25"/>
      <c r="G44" s="25"/>
      <c r="H44" s="68"/>
      <c r="I44" s="72"/>
    </row>
    <row r="45" spans="1:9" ht="24.9" customHeight="1">
      <c r="A45" s="24">
        <f t="shared" si="0"/>
        <v>37</v>
      </c>
      <c r="B45" s="13"/>
      <c r="C45" s="13"/>
      <c r="D45" s="25"/>
      <c r="E45" s="25"/>
      <c r="F45" s="25"/>
      <c r="G45" s="25"/>
      <c r="H45" s="68"/>
      <c r="I45" s="72"/>
    </row>
    <row r="46" spans="1:9" ht="24.9" customHeight="1">
      <c r="A46" s="24">
        <f t="shared" si="0"/>
        <v>38</v>
      </c>
      <c r="B46" s="13"/>
      <c r="C46" s="13"/>
      <c r="D46" s="25"/>
      <c r="E46" s="25"/>
      <c r="F46" s="25"/>
      <c r="G46" s="25"/>
      <c r="H46" s="68"/>
      <c r="I46" s="72"/>
    </row>
    <row r="47" spans="1:9" ht="24.9" customHeight="1">
      <c r="A47" s="24">
        <f t="shared" si="0"/>
        <v>39</v>
      </c>
      <c r="B47" s="13"/>
      <c r="C47" s="13"/>
      <c r="D47" s="25"/>
      <c r="E47" s="25"/>
      <c r="F47" s="25"/>
      <c r="G47" s="25"/>
      <c r="H47" s="68"/>
      <c r="I47" s="72"/>
    </row>
    <row r="48" spans="1:9" ht="24.9" customHeight="1">
      <c r="A48" s="24">
        <f t="shared" si="0"/>
        <v>40</v>
      </c>
      <c r="B48" s="13"/>
      <c r="C48" s="13"/>
      <c r="D48" s="25"/>
      <c r="E48" s="25"/>
      <c r="F48" s="25"/>
      <c r="G48" s="25"/>
      <c r="H48" s="68"/>
      <c r="I48" s="72"/>
    </row>
    <row r="49" spans="1:9" ht="24.9" customHeight="1">
      <c r="A49" s="24">
        <f t="shared" si="0"/>
        <v>41</v>
      </c>
      <c r="B49" s="13"/>
      <c r="C49" s="13"/>
      <c r="D49" s="25"/>
      <c r="E49" s="25"/>
      <c r="F49" s="25"/>
      <c r="G49" s="25"/>
      <c r="H49" s="68"/>
      <c r="I49" s="72"/>
    </row>
    <row r="50" spans="1:9" ht="24.9" customHeight="1">
      <c r="A50" s="24">
        <f t="shared" si="0"/>
        <v>42</v>
      </c>
      <c r="B50" s="13"/>
      <c r="C50" s="13"/>
      <c r="D50" s="25"/>
      <c r="E50" s="25"/>
      <c r="F50" s="25"/>
      <c r="G50" s="25"/>
      <c r="H50" s="68"/>
      <c r="I50" s="72"/>
    </row>
    <row r="51" spans="1:9" ht="24.9" customHeight="1">
      <c r="A51" s="24">
        <f t="shared" si="0"/>
        <v>43</v>
      </c>
      <c r="B51" s="13"/>
      <c r="C51" s="13"/>
      <c r="D51" s="25"/>
      <c r="E51" s="25"/>
      <c r="F51" s="25"/>
      <c r="G51" s="25"/>
      <c r="H51" s="68"/>
      <c r="I51" s="72"/>
    </row>
    <row r="52" spans="1:9" ht="24.9" customHeight="1">
      <c r="A52" s="24">
        <f t="shared" si="0"/>
        <v>44</v>
      </c>
      <c r="B52" s="13"/>
      <c r="C52" s="13"/>
      <c r="D52" s="25"/>
      <c r="E52" s="25"/>
      <c r="F52" s="25"/>
      <c r="G52" s="25"/>
      <c r="H52" s="68"/>
      <c r="I52" s="72"/>
    </row>
    <row r="53" spans="1:9" ht="24.9" customHeight="1">
      <c r="A53" s="24">
        <f t="shared" si="0"/>
        <v>45</v>
      </c>
      <c r="B53" s="13"/>
      <c r="C53" s="13"/>
      <c r="D53" s="25"/>
      <c r="E53" s="25"/>
      <c r="F53" s="25"/>
      <c r="G53" s="25"/>
      <c r="H53" s="68"/>
      <c r="I53" s="72"/>
    </row>
    <row r="54" spans="1:9" ht="24.9" customHeight="1">
      <c r="A54" s="24">
        <f t="shared" si="0"/>
        <v>46</v>
      </c>
      <c r="B54" s="13"/>
      <c r="C54" s="13"/>
      <c r="D54" s="25"/>
      <c r="E54" s="25"/>
      <c r="F54" s="25"/>
      <c r="G54" s="25"/>
      <c r="H54" s="68"/>
      <c r="I54" s="72"/>
    </row>
    <row r="55" spans="1:9" ht="24.9" customHeight="1">
      <c r="A55" s="24">
        <f t="shared" si="0"/>
        <v>47</v>
      </c>
      <c r="B55" s="13"/>
      <c r="C55" s="13"/>
      <c r="D55" s="25"/>
      <c r="E55" s="25"/>
      <c r="F55" s="25"/>
      <c r="G55" s="25"/>
      <c r="H55" s="68"/>
      <c r="I55" s="72"/>
    </row>
    <row r="56" spans="1:9" ht="24.9" customHeight="1">
      <c r="A56" s="24">
        <f t="shared" si="0"/>
        <v>48</v>
      </c>
      <c r="B56" s="13"/>
      <c r="C56" s="13"/>
      <c r="D56" s="25"/>
      <c r="E56" s="25"/>
      <c r="F56" s="25"/>
      <c r="G56" s="25"/>
      <c r="H56" s="68"/>
      <c r="I56" s="72"/>
    </row>
    <row r="57" spans="1:9" ht="24.9" customHeight="1">
      <c r="A57" s="24">
        <f t="shared" si="0"/>
        <v>49</v>
      </c>
      <c r="B57" s="13"/>
      <c r="C57" s="13"/>
      <c r="D57" s="25"/>
      <c r="E57" s="25"/>
      <c r="F57" s="25"/>
      <c r="G57" s="25"/>
      <c r="H57" s="68"/>
      <c r="I57" s="72"/>
    </row>
    <row r="58" spans="1:9" ht="24.9" customHeight="1" thickBot="1">
      <c r="A58" s="24">
        <f t="shared" si="0"/>
        <v>50</v>
      </c>
      <c r="B58" s="13"/>
      <c r="C58" s="13"/>
      <c r="D58" s="25"/>
      <c r="E58" s="25"/>
      <c r="F58" s="25"/>
      <c r="G58" s="25"/>
      <c r="H58" s="68"/>
      <c r="I58" s="72"/>
    </row>
    <row r="59" spans="1:9" ht="24.9" customHeight="1">
      <c r="A59" s="16"/>
      <c r="B59" s="18"/>
      <c r="C59" s="50" t="s">
        <v>21</v>
      </c>
      <c r="D59" s="52">
        <f>SUBTOTAL(109,Tabela13523678910[4])</f>
        <v>0</v>
      </c>
      <c r="E59" s="52">
        <f>SUBTOTAL(109,Tabela13523678910[5])</f>
        <v>0</v>
      </c>
      <c r="F59" s="52">
        <f>SUBTOTAL(109,Tabela13523678910[6])</f>
        <v>0</v>
      </c>
      <c r="G59" s="52">
        <f>SUBTOTAL(109,Tabela13523678910[7])</f>
        <v>0</v>
      </c>
      <c r="H59" s="54" t="s">
        <v>43</v>
      </c>
      <c r="I59" s="73">
        <f ca="1">SUMIF(H9:I58,"p",I9:I58)</f>
        <v>0</v>
      </c>
    </row>
    <row r="60" spans="1:9" ht="24.9" customHeight="1">
      <c r="A60" s="1"/>
      <c r="B60" s="17"/>
      <c r="C60" s="51" t="s">
        <v>22</v>
      </c>
      <c r="D60" s="101">
        <f>D59-E59+D5</f>
        <v>0</v>
      </c>
      <c r="E60" s="101"/>
      <c r="F60" s="101">
        <f>F59-G59+F5</f>
        <v>0</v>
      </c>
      <c r="G60" s="101"/>
      <c r="H60" s="55" t="s">
        <v>44</v>
      </c>
      <c r="I60" s="74">
        <f ca="1">SUMIF(H9:I58,"z",I9:I58)</f>
        <v>0</v>
      </c>
    </row>
    <row r="61" spans="1:9" ht="24.9" customHeight="1">
      <c r="A61" s="1"/>
      <c r="B61" s="14"/>
      <c r="C61" s="57" t="s">
        <v>11</v>
      </c>
      <c r="D61" s="104">
        <f>F60+D60</f>
        <v>0</v>
      </c>
      <c r="E61" s="104"/>
      <c r="F61" s="104"/>
      <c r="G61" s="104"/>
      <c r="H61" s="56" t="s">
        <v>45</v>
      </c>
      <c r="I61" s="75">
        <f ca="1">I59-C3-I60+H5</f>
        <v>0</v>
      </c>
    </row>
    <row r="62" spans="1:9">
      <c r="A62" s="1"/>
      <c r="B62" s="7" t="str">
        <f>IF(C62=0,"Rozliczono całkowicie",IF(C62&gt;0,"NADPŁATA","NIEDOPŁATA"))</f>
        <v>Rozliczono całkowicie</v>
      </c>
      <c r="C62" s="6">
        <f>(F10+(E11+G11)-C3+C5)</f>
        <v>0</v>
      </c>
      <c r="D62" s="1"/>
      <c r="E62" s="1"/>
      <c r="F62" s="1"/>
      <c r="G62" s="1"/>
      <c r="H62" s="48" t="s">
        <v>46</v>
      </c>
      <c r="I62" s="38" t="s">
        <v>47</v>
      </c>
    </row>
    <row r="63" spans="1:9">
      <c r="A63" s="1"/>
      <c r="B63" s="8" t="str">
        <f>IF(D10+F10=C3-(D9+F9),"Odpis procentowy na dobro koła wprowadzono poprawnie","Odpis procentowy na dobro koła wprowadzono błędnie")</f>
        <v>Odpis procentowy na dobro koła wprowadzono poprawnie</v>
      </c>
      <c r="C63" s="9"/>
      <c r="D63" s="1"/>
      <c r="E63" s="1"/>
      <c r="F63" s="1"/>
      <c r="G63" s="1"/>
      <c r="H63" s="48" t="s">
        <v>48</v>
      </c>
      <c r="I63" s="38" t="s">
        <v>49</v>
      </c>
    </row>
    <row r="64" spans="1:9">
      <c r="A64" s="1"/>
      <c r="B64" s="10" t="str">
        <f>IF(AND(ISNUMBER(D5),ISNUMBER(F5)),"Wprowadzono poprzedni okres poprawnie","UWAGA !!! Nie wprowadzono poprzedniego okresu w kasie lub banku")</f>
        <v>Wprowadzono poprzedni okres poprawnie</v>
      </c>
      <c r="C64" s="11"/>
      <c r="D64" s="1"/>
      <c r="E64" s="1"/>
      <c r="F64" s="1"/>
      <c r="G64" s="1"/>
      <c r="H64" s="48" t="s">
        <v>50</v>
      </c>
      <c r="I64" s="38" t="s">
        <v>51</v>
      </c>
    </row>
    <row r="65" spans="1:9">
      <c r="A65" s="1"/>
      <c r="B65" s="16" t="s">
        <v>6</v>
      </c>
      <c r="C65" s="4"/>
      <c r="D65" s="1"/>
      <c r="E65" s="1"/>
      <c r="F65" s="1"/>
      <c r="G65" s="1"/>
    </row>
    <row r="66" spans="1:9">
      <c r="A66" s="1"/>
      <c r="B66" s="1"/>
      <c r="C66" s="3" t="s">
        <v>23</v>
      </c>
      <c r="D66" s="1"/>
      <c r="E66" s="1"/>
      <c r="F66" s="3" t="s">
        <v>62</v>
      </c>
      <c r="H66" s="1"/>
      <c r="I66" s="3" t="s">
        <v>63</v>
      </c>
    </row>
    <row r="67" spans="1:9">
      <c r="A67" s="1"/>
      <c r="B67" s="15" t="s">
        <v>10</v>
      </c>
      <c r="C67" s="15"/>
      <c r="D67" s="1"/>
      <c r="F67" s="3"/>
      <c r="G67" s="3"/>
    </row>
    <row r="68" spans="1:9">
      <c r="A68" s="15"/>
      <c r="B68" s="15"/>
      <c r="C68" s="15"/>
      <c r="D68" s="1"/>
      <c r="E68" s="1"/>
      <c r="F68" s="1"/>
      <c r="G68" s="1"/>
    </row>
    <row r="69" spans="1:9">
      <c r="A69" s="15"/>
      <c r="B69" s="15"/>
      <c r="C69" s="15"/>
      <c r="D69" s="1"/>
      <c r="E69" s="1"/>
      <c r="F69" s="1"/>
      <c r="G69" s="1"/>
    </row>
    <row r="70" spans="1:9">
      <c r="A70" s="1"/>
      <c r="B70" s="1"/>
      <c r="C70" s="1"/>
      <c r="D70" s="1"/>
      <c r="E70" s="1"/>
      <c r="F70" s="1"/>
      <c r="G70" s="1"/>
    </row>
    <row r="71" spans="1:9">
      <c r="A71" s="1"/>
      <c r="B71" s="1"/>
      <c r="C71" s="1"/>
      <c r="D71" s="1"/>
      <c r="E71" s="1"/>
      <c r="F71" s="1"/>
      <c r="G71" s="1"/>
    </row>
    <row r="72" spans="1:9">
      <c r="A72" s="1"/>
      <c r="B72" s="1"/>
      <c r="C72" s="1"/>
      <c r="D72" s="1"/>
      <c r="E72" s="1"/>
      <c r="F72" s="1"/>
      <c r="G72" s="1"/>
    </row>
  </sheetData>
  <sheetProtection password="D9BE" sheet="1" objects="1" scenarios="1"/>
  <mergeCells count="19">
    <mergeCell ref="H8:I8"/>
    <mergeCell ref="D60:E60"/>
    <mergeCell ref="F60:G60"/>
    <mergeCell ref="D61:G61"/>
    <mergeCell ref="H3:I4"/>
    <mergeCell ref="D5:E5"/>
    <mergeCell ref="F5:G5"/>
    <mergeCell ref="H5:I6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139" priority="25" operator="containsText" text="UWAGA">
      <formula>NOT(ISERROR(SEARCH("UWAGA",B62)))</formula>
    </cfRule>
  </conditionalFormatting>
  <conditionalFormatting sqref="B67 B62 B64:C64 C63">
    <cfRule type="containsText" dxfId="138" priority="24" operator="containsText" text="UWAGA">
      <formula>NOT(ISERROR(SEARCH("UWAGA",B62)))</formula>
    </cfRule>
  </conditionalFormatting>
  <conditionalFormatting sqref="C63:C64">
    <cfRule type="cellIs" dxfId="137" priority="21" operator="greaterThan">
      <formula>0</formula>
    </cfRule>
    <cfRule type="cellIs" dxfId="136" priority="22" operator="lessThan">
      <formula>0</formula>
    </cfRule>
    <cfRule type="cellIs" dxfId="135" priority="23" operator="equal">
      <formula>0</formula>
    </cfRule>
  </conditionalFormatting>
  <conditionalFormatting sqref="B67 B64 C64:C65">
    <cfRule type="containsText" dxfId="13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133" priority="17" operator="containsText" text="NIEDOPŁATA">
      <formula>NOT(ISERROR(SEARCH("NIEDOPŁATA",B62)))</formula>
    </cfRule>
    <cfRule type="containsText" dxfId="132" priority="18" operator="containsText" text="NADPŁATA">
      <formula>NOT(ISERROR(SEARCH("NADPŁATA",B62)))</formula>
    </cfRule>
    <cfRule type="containsText" dxfId="131" priority="19" operator="containsText" text="Rozliczono całkowicie">
      <formula>NOT(ISERROR(SEARCH("Rozliczono całkowicie",B62)))</formula>
    </cfRule>
  </conditionalFormatting>
  <conditionalFormatting sqref="C63">
    <cfRule type="containsText" dxfId="130" priority="15" operator="containsText" text="Odpis procentowy na dobro koła wprowadzono błędnie">
      <formula>NOT(ISERROR(SEARCH("Odpis procentowy na dobro koła wprowadzono błędnie",C63)))</formula>
    </cfRule>
    <cfRule type="containsText" dxfId="12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12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12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126" priority="12" operator="containsText" text="UWAGA">
      <formula>NOT(ISERROR(SEARCH("UWAGA",B63)))</formula>
    </cfRule>
  </conditionalFormatting>
  <conditionalFormatting sqref="B63">
    <cfRule type="containsText" dxfId="125" priority="11" operator="containsText" text="UWAGA">
      <formula>NOT(ISERROR(SEARCH("UWAGA",B63)))</formula>
    </cfRule>
  </conditionalFormatting>
  <conditionalFormatting sqref="B63">
    <cfRule type="containsText" dxfId="124" priority="8" operator="containsText" text="NIEDOPŁATA">
      <formula>NOT(ISERROR(SEARCH("NIEDOPŁATA",B63)))</formula>
    </cfRule>
    <cfRule type="containsText" dxfId="123" priority="9" operator="containsText" text="NADPŁATA">
      <formula>NOT(ISERROR(SEARCH("NADPŁATA",B63)))</formula>
    </cfRule>
    <cfRule type="containsText" dxfId="122" priority="10" operator="containsText" text="Rozliczono całkowicie">
      <formula>NOT(ISERROR(SEARCH("Rozliczono całkowicie",B63)))</formula>
    </cfRule>
  </conditionalFormatting>
  <conditionalFormatting sqref="B63">
    <cfRule type="containsText" dxfId="121" priority="6" operator="containsText" text="Odpis procentowy na dobro koła wprowadzono błędnie">
      <formula>NOT(ISERROR(SEARCH("Odpis procentowy na dobro koła wprowadzono błędnie",B63)))</formula>
    </cfRule>
    <cfRule type="containsText" dxfId="12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19" priority="5" operator="containsText" text="UWAGA">
      <formula>NOT(ISERROR(SEARCH("UWAGA",C62)))</formula>
    </cfRule>
  </conditionalFormatting>
  <conditionalFormatting sqref="C62">
    <cfRule type="containsText" dxfId="118" priority="4" operator="containsText" text="UWAGA">
      <formula>NOT(ISERROR(SEARCH("UWAGA",C62)))</formula>
    </cfRule>
  </conditionalFormatting>
  <conditionalFormatting sqref="C62">
    <cfRule type="cellIs" dxfId="117" priority="1" operator="greaterThan">
      <formula>0</formula>
    </cfRule>
    <cfRule type="cellIs" dxfId="116" priority="2" operator="lessThan">
      <formula>0</formula>
    </cfRule>
    <cfRule type="cellIs" dxfId="11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styczeń</vt:lpstr>
      <vt:lpstr>luty 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'luty '!Obszar_wydruku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Marcin Popowski</cp:lastModifiedBy>
  <cp:lastPrinted>2019-12-02T10:12:33Z</cp:lastPrinted>
  <dcterms:created xsi:type="dcterms:W3CDTF">2014-09-03T14:28:55Z</dcterms:created>
  <dcterms:modified xsi:type="dcterms:W3CDTF">2019-12-02T10:12:37Z</dcterms:modified>
</cp:coreProperties>
</file>