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015" windowHeight="10110"/>
  </bookViews>
  <sheets>
    <sheet name="styczeń" sheetId="48" r:id="rId1"/>
    <sheet name="luty " sheetId="49" r:id="rId2"/>
    <sheet name="marzec" sheetId="50" r:id="rId3"/>
    <sheet name="kwiecień" sheetId="51" r:id="rId4"/>
    <sheet name="maj" sheetId="52" r:id="rId5"/>
    <sheet name="czerwiec" sheetId="53" r:id="rId6"/>
    <sheet name="lipiec" sheetId="54" r:id="rId7"/>
    <sheet name="sierpień" sheetId="55" r:id="rId8"/>
    <sheet name="wrzesień" sheetId="56" r:id="rId9"/>
    <sheet name="październik" sheetId="57" r:id="rId10"/>
    <sheet name="listopad" sheetId="58" r:id="rId11"/>
    <sheet name="grudzień" sheetId="59" r:id="rId12"/>
  </sheets>
  <definedNames>
    <definedName name="_xlnm.Print_Area" localSheetId="5">czerwiec!$A$1:$I$68</definedName>
    <definedName name="_xlnm.Print_Area" localSheetId="11">grudzień!$A$1:$I$68</definedName>
    <definedName name="_xlnm.Print_Area" localSheetId="3">kwiecień!$A$1:$I$68</definedName>
    <definedName name="_xlnm.Print_Area" localSheetId="6">lipiec!$A$1:$I$68</definedName>
    <definedName name="_xlnm.Print_Area" localSheetId="10">listopad!$A$1:$I$68</definedName>
    <definedName name="_xlnm.Print_Area" localSheetId="1">'luty '!$A$1:$I$68</definedName>
    <definedName name="_xlnm.Print_Area" localSheetId="4">maj!$A$1:$I$68</definedName>
    <definedName name="_xlnm.Print_Area" localSheetId="2">marzec!$A$1:$I$68</definedName>
    <definedName name="_xlnm.Print_Area" localSheetId="9">październik!$A$1:$I$68</definedName>
    <definedName name="_xlnm.Print_Area" localSheetId="7">sierpień!$A$1:$I$68</definedName>
    <definedName name="_xlnm.Print_Area" localSheetId="0">styczeń!$A$1:$I$69</definedName>
    <definedName name="_xlnm.Print_Area" localSheetId="8">wrzesień!$A$1:$I$68</definedName>
  </definedNames>
  <calcPr calcId="145621"/>
</workbook>
</file>

<file path=xl/calcChain.xml><?xml version="1.0" encoding="utf-8"?>
<calcChain xmlns="http://schemas.openxmlformats.org/spreadsheetml/2006/main">
  <c r="I60" i="59" l="1"/>
  <c r="I59" i="59"/>
  <c r="G59" i="59"/>
  <c r="E59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F9" i="59"/>
  <c r="F59" i="59" s="1"/>
  <c r="D9" i="59"/>
  <c r="I60" i="58"/>
  <c r="I59" i="58"/>
  <c r="G59" i="58"/>
  <c r="E59" i="58"/>
  <c r="A11" i="58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10" i="58"/>
  <c r="F9" i="58"/>
  <c r="F59" i="58" s="1"/>
  <c r="D9" i="58"/>
  <c r="B63" i="58" s="1"/>
  <c r="I60" i="57"/>
  <c r="I59" i="57"/>
  <c r="G59" i="57"/>
  <c r="F59" i="57"/>
  <c r="E59" i="57"/>
  <c r="A11" i="57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10" i="57"/>
  <c r="F9" i="57"/>
  <c r="D9" i="57"/>
  <c r="B63" i="57" s="1"/>
  <c r="I60" i="56"/>
  <c r="I59" i="56"/>
  <c r="G59" i="56"/>
  <c r="F59" i="56"/>
  <c r="E59" i="56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F9" i="56"/>
  <c r="D9" i="56"/>
  <c r="I60" i="55"/>
  <c r="I59" i="55"/>
  <c r="G59" i="55"/>
  <c r="E59" i="55"/>
  <c r="A10" i="55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F9" i="55"/>
  <c r="F59" i="55" s="1"/>
  <c r="D9" i="55"/>
  <c r="B63" i="55" s="1"/>
  <c r="I60" i="54"/>
  <c r="I59" i="54"/>
  <c r="G59" i="54"/>
  <c r="E59" i="54"/>
  <c r="A11" i="54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10" i="54"/>
  <c r="F9" i="54"/>
  <c r="F59" i="54" s="1"/>
  <c r="D9" i="54"/>
  <c r="B63" i="54" s="1"/>
  <c r="I60" i="53"/>
  <c r="I59" i="53"/>
  <c r="G59" i="53"/>
  <c r="E59" i="53"/>
  <c r="D5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F9" i="53"/>
  <c r="D9" i="53"/>
  <c r="I60" i="52"/>
  <c r="I59" i="52"/>
  <c r="G59" i="52"/>
  <c r="E59" i="52"/>
  <c r="A11" i="52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10" i="52"/>
  <c r="F9" i="52"/>
  <c r="F59" i="52" s="1"/>
  <c r="D9" i="52"/>
  <c r="I60" i="51"/>
  <c r="I59" i="51"/>
  <c r="G59" i="51"/>
  <c r="E5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F9" i="51"/>
  <c r="F59" i="51" s="1"/>
  <c r="D9" i="51"/>
  <c r="B63" i="51" s="1"/>
  <c r="I60" i="50"/>
  <c r="I59" i="50"/>
  <c r="G59" i="50"/>
  <c r="E59" i="50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F9" i="50"/>
  <c r="F59" i="50" s="1"/>
  <c r="D9" i="50"/>
  <c r="D59" i="50" s="1"/>
  <c r="B63" i="59" l="1"/>
  <c r="B63" i="56"/>
  <c r="D59" i="56"/>
  <c r="B63" i="53"/>
  <c r="B63" i="52"/>
  <c r="D59" i="51"/>
  <c r="D59" i="59"/>
  <c r="D59" i="58"/>
  <c r="D59" i="57"/>
  <c r="D59" i="55"/>
  <c r="D59" i="54"/>
  <c r="F59" i="53"/>
  <c r="D59" i="52"/>
  <c r="B63" i="50"/>
  <c r="I60" i="49"/>
  <c r="I59" i="49"/>
  <c r="I60" i="48"/>
  <c r="I59" i="48"/>
  <c r="G59" i="49"/>
  <c r="E59" i="49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F9" i="49"/>
  <c r="F59" i="49" s="1"/>
  <c r="D9" i="49"/>
  <c r="B63" i="49" l="1"/>
  <c r="I61" i="48"/>
  <c r="D59" i="49"/>
  <c r="C62" i="48"/>
  <c r="C5" i="49" s="1"/>
  <c r="C62" i="49" s="1"/>
  <c r="C5" i="50" s="1"/>
  <c r="C62" i="50" s="1"/>
  <c r="B64" i="48"/>
  <c r="G59" i="48"/>
  <c r="E59" i="48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F9" i="48"/>
  <c r="D9" i="48"/>
  <c r="B62" i="50" l="1"/>
  <c r="C5" i="51"/>
  <c r="C62" i="51" s="1"/>
  <c r="H5" i="49"/>
  <c r="I61" i="49" s="1"/>
  <c r="H5" i="50" s="1"/>
  <c r="I61" i="50" s="1"/>
  <c r="F59" i="48"/>
  <c r="F60" i="48" s="1"/>
  <c r="B63" i="48"/>
  <c r="B62" i="49"/>
  <c r="B62" i="48"/>
  <c r="D59" i="48"/>
  <c r="D60" i="48" s="1"/>
  <c r="D5" i="49" s="1"/>
  <c r="D60" i="49" s="1"/>
  <c r="D5" i="50" s="1"/>
  <c r="B62" i="51" l="1"/>
  <c r="C5" i="52"/>
  <c r="C62" i="52" s="1"/>
  <c r="D60" i="50"/>
  <c r="D5" i="51" s="1"/>
  <c r="H5" i="51"/>
  <c r="I61" i="51" s="1"/>
  <c r="D61" i="48"/>
  <c r="F5" i="49"/>
  <c r="D60" i="51" l="1"/>
  <c r="D5" i="52" s="1"/>
  <c r="B62" i="52"/>
  <c r="C5" i="53"/>
  <c r="C62" i="53" s="1"/>
  <c r="H5" i="52"/>
  <c r="I61" i="52" s="1"/>
  <c r="F60" i="49"/>
  <c r="B64" i="49"/>
  <c r="B62" i="53" l="1"/>
  <c r="C5" i="54"/>
  <c r="C62" i="54" s="1"/>
  <c r="D61" i="49"/>
  <c r="F5" i="50"/>
  <c r="D60" i="52"/>
  <c r="D5" i="53" s="1"/>
  <c r="D60" i="53" s="1"/>
  <c r="D5" i="54" s="1"/>
  <c r="H5" i="53"/>
  <c r="I61" i="53" s="1"/>
  <c r="D60" i="54" l="1"/>
  <c r="F60" i="50"/>
  <c r="B64" i="50"/>
  <c r="B62" i="54"/>
  <c r="C5" i="55"/>
  <c r="C62" i="55" s="1"/>
  <c r="H5" i="54"/>
  <c r="I61" i="54" s="1"/>
  <c r="F5" i="51" l="1"/>
  <c r="D61" i="50"/>
  <c r="B62" i="55"/>
  <c r="C5" i="56"/>
  <c r="C62" i="56" s="1"/>
  <c r="D5" i="55"/>
  <c r="H5" i="55"/>
  <c r="I61" i="55" s="1"/>
  <c r="B62" i="56" l="1"/>
  <c r="C5" i="57"/>
  <c r="C62" i="57" s="1"/>
  <c r="D60" i="55"/>
  <c r="D5" i="56" s="1"/>
  <c r="F60" i="51"/>
  <c r="B64" i="51"/>
  <c r="H5" i="56"/>
  <c r="I61" i="56" s="1"/>
  <c r="B62" i="57" l="1"/>
  <c r="C5" i="58"/>
  <c r="C62" i="58" s="1"/>
  <c r="D60" i="56"/>
  <c r="D5" i="57" s="1"/>
  <c r="F5" i="52"/>
  <c r="D61" i="51"/>
  <c r="H5" i="57"/>
  <c r="I61" i="57" s="1"/>
  <c r="D60" i="57" l="1"/>
  <c r="D5" i="58" s="1"/>
  <c r="B62" i="58"/>
  <c r="C5" i="59"/>
  <c r="C62" i="59" s="1"/>
  <c r="B62" i="59" s="1"/>
  <c r="F60" i="52"/>
  <c r="B64" i="52"/>
  <c r="H5" i="58"/>
  <c r="I61" i="58" s="1"/>
  <c r="H5" i="59" s="1"/>
  <c r="I61" i="59" s="1"/>
  <c r="D60" i="58" l="1"/>
  <c r="F5" i="53"/>
  <c r="D61" i="52"/>
  <c r="B64" i="53" l="1"/>
  <c r="F60" i="53"/>
  <c r="D5" i="59"/>
  <c r="D60" i="59" l="1"/>
  <c r="D61" i="53"/>
  <c r="F5" i="54"/>
  <c r="F60" i="54" l="1"/>
  <c r="B64" i="54"/>
  <c r="F5" i="55" l="1"/>
  <c r="D61" i="54"/>
  <c r="F60" i="55" l="1"/>
  <c r="B64" i="55"/>
  <c r="F5" i="56" l="1"/>
  <c r="D61" i="55"/>
  <c r="F60" i="56" l="1"/>
  <c r="B64" i="56"/>
  <c r="F5" i="57" l="1"/>
  <c r="D61" i="56"/>
  <c r="F60" i="57" l="1"/>
  <c r="B64" i="57"/>
  <c r="F5" i="58" l="1"/>
  <c r="D61" i="57"/>
  <c r="F60" i="58" l="1"/>
  <c r="B64" i="58"/>
  <c r="F5" i="59" l="1"/>
  <c r="D61" i="58"/>
  <c r="F60" i="59" l="1"/>
  <c r="D61" i="59" s="1"/>
  <c r="B64" i="59"/>
</calcChain>
</file>

<file path=xl/sharedStrings.xml><?xml version="1.0" encoding="utf-8"?>
<sst xmlns="http://schemas.openxmlformats.org/spreadsheetml/2006/main" count="539" uniqueCount="67">
  <si>
    <t>pieczątka koła</t>
  </si>
  <si>
    <t>Koszty</t>
  </si>
  <si>
    <t>Bank</t>
  </si>
  <si>
    <t>Kasa</t>
  </si>
  <si>
    <t>Lp.</t>
  </si>
  <si>
    <t>Przychody</t>
  </si>
  <si>
    <t>Warszawa, dnia :</t>
  </si>
  <si>
    <t>ROZLICZENIE SPRZEDAŻY MINUS ODPIS %</t>
  </si>
  <si>
    <t>Stan z poprzedniego okresu sprawozdawczego :</t>
  </si>
  <si>
    <t>ODPIS PROCENTOWY NA DOBRO KOŁA</t>
  </si>
  <si>
    <t>Sprawdzono z Z.O.</t>
  </si>
  <si>
    <t>RAZEM:</t>
  </si>
  <si>
    <t>Wartość sprzedaży nr 1</t>
  </si>
  <si>
    <t>Nr dokumentu</t>
  </si>
  <si>
    <t>1</t>
  </si>
  <si>
    <t>2</t>
  </si>
  <si>
    <t>3</t>
  </si>
  <si>
    <t>4</t>
  </si>
  <si>
    <t>5</t>
  </si>
  <si>
    <t>6</t>
  </si>
  <si>
    <t>7</t>
  </si>
  <si>
    <t>Obroty okresowe:</t>
  </si>
  <si>
    <t>Stan banku i kasy z aktualnego okresu sprawozdawczego :</t>
  </si>
  <si>
    <t xml:space="preserve"> Komisja Rewizyjna</t>
  </si>
  <si>
    <t>Treść dokumentu</t>
  </si>
  <si>
    <t>SKŁADKI ODPROWADZONE DO Z.O.</t>
  </si>
  <si>
    <t>Wartość sprzedaży nr 2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</si>
  <si>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</si>
  <si>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</si>
  <si>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</si>
  <si>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</si>
  <si>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</si>
  <si>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</si>
  <si>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</si>
  <si>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</si>
  <si>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</si>
  <si>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</si>
  <si>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</si>
  <si>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</si>
  <si>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Rozlicznie sprzedaży z poprzedniego miesiąca:</t>
  </si>
  <si>
    <t>Wartość magazynu znaków</t>
  </si>
  <si>
    <t xml:space="preserve">Wartość </t>
  </si>
  <si>
    <t>P</t>
  </si>
  <si>
    <t>Z</t>
  </si>
  <si>
    <t>WM</t>
  </si>
  <si>
    <t>p</t>
  </si>
  <si>
    <t>pobrania</t>
  </si>
  <si>
    <t xml:space="preserve">z </t>
  </si>
  <si>
    <t>zwoty</t>
  </si>
  <si>
    <t>wm</t>
  </si>
  <si>
    <t>wartość magazynu</t>
  </si>
  <si>
    <t>Skarbnik</t>
  </si>
  <si>
    <t>Prezes</t>
  </si>
  <si>
    <t>zwroty</t>
  </si>
  <si>
    <t xml:space="preserve"> P/Z</t>
  </si>
  <si>
    <t>od 1 stycznia do 31 stycznia 2021</t>
  </si>
  <si>
    <t>od 1 lutego do 28 lutego 2021</t>
  </si>
  <si>
    <t>od 1 marca do 31 marca 2021</t>
  </si>
  <si>
    <t>od 1 kwietnia do 30 kwietnia 2021</t>
  </si>
  <si>
    <t>od 1 maja do 31 maja 2021</t>
  </si>
  <si>
    <t>od 1 czerwca do 30 czerwca 2021</t>
  </si>
  <si>
    <t>od 1 lipca do 31 lipca 2021</t>
  </si>
  <si>
    <t>od 1 sierpnia do 31 sierpnia 2021</t>
  </si>
  <si>
    <t>od 1 września do 30 września 2021</t>
  </si>
  <si>
    <t>od 1 października do 31 października 2021</t>
  </si>
  <si>
    <t>od 1 listopada do 30 listopada 2021</t>
  </si>
  <si>
    <t>od 1 grudnia do 31 grudnia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</si>
</sst>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10"/>
      <name val="Czcionka tekstu podstawowego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0" fillId="3" borderId="0" xfId="0" applyFill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4" fillId="0" borderId="6" xfId="0" applyNumberFormat="1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protection hidden="1"/>
    </xf>
    <xf numFmtId="0" fontId="0" fillId="0" borderId="0" xfId="0" applyBorder="1" applyAlignment="1">
      <alignment vertical="top"/>
    </xf>
    <xf numFmtId="0" fontId="0" fillId="0" borderId="8" xfId="0" applyBorder="1"/>
    <xf numFmtId="0" fontId="8" fillId="0" borderId="12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 applyProtection="1">
      <alignment vertical="center"/>
      <protection hidden="1"/>
    </xf>
    <xf numFmtId="4" fontId="13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15" fillId="3" borderId="5" xfId="1" applyNumberFormat="1" applyFont="1" applyFill="1" applyBorder="1" applyAlignment="1" applyProtection="1">
      <alignment vertical="center"/>
      <protection locked="0"/>
    </xf>
    <xf numFmtId="0" fontId="7" fillId="4" borderId="2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10" fillId="4" borderId="16" xfId="0" applyFont="1" applyFill="1" applyBorder="1" applyAlignment="1">
      <alignment horizontal="right" vertical="center" wrapText="1"/>
    </xf>
    <xf numFmtId="4" fontId="5" fillId="4" borderId="36" xfId="0" applyNumberFormat="1" applyFont="1" applyFill="1" applyBorder="1" applyAlignment="1" applyProtection="1">
      <alignment horizontal="center" vertical="center"/>
      <protection locked="0"/>
    </xf>
    <xf numFmtId="4" fontId="5" fillId="4" borderId="37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4" fontId="12" fillId="2" borderId="7" xfId="1" applyNumberFormat="1" applyFont="1" applyFill="1" applyBorder="1" applyAlignment="1" applyProtection="1">
      <alignment vertical="center"/>
      <protection hidden="1"/>
    </xf>
    <xf numFmtId="4" fontId="0" fillId="2" borderId="7" xfId="1" applyNumberFormat="1" applyFont="1" applyFill="1" applyBorder="1" applyAlignment="1">
      <alignment vertical="center"/>
    </xf>
    <xf numFmtId="4" fontId="0" fillId="3" borderId="7" xfId="1" applyNumberFormat="1" applyFont="1" applyFill="1" applyBorder="1" applyAlignment="1" applyProtection="1">
      <alignment vertical="center"/>
      <protection locked="0"/>
    </xf>
    <xf numFmtId="4" fontId="15" fillId="3" borderId="7" xfId="1" applyNumberFormat="1" applyFont="1" applyFill="1" applyBorder="1" applyAlignment="1" applyProtection="1">
      <alignment vertical="center"/>
      <protection locked="0"/>
    </xf>
    <xf numFmtId="0" fontId="0" fillId="0" borderId="44" xfId="0" applyBorder="1"/>
    <xf numFmtId="0" fontId="0" fillId="0" borderId="10" xfId="0" applyBorder="1"/>
    <xf numFmtId="0" fontId="2" fillId="4" borderId="45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4" fillId="0" borderId="7" xfId="1" applyNumberFormat="1" applyFont="1" applyBorder="1" applyAlignment="1" applyProtection="1">
      <alignment vertical="center"/>
      <protection hidden="1"/>
    </xf>
    <xf numFmtId="0" fontId="0" fillId="0" borderId="1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hidden="1"/>
    </xf>
    <xf numFmtId="4" fontId="13" fillId="4" borderId="10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9" xfId="0" quotePrefix="1" applyNumberFormat="1" applyFont="1" applyFill="1" applyBorder="1" applyAlignment="1">
      <alignment horizontal="center" vertical="center"/>
    </xf>
    <xf numFmtId="4" fontId="13" fillId="4" borderId="9" xfId="0" quotePrefix="1" applyNumberFormat="1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4" fontId="0" fillId="3" borderId="44" xfId="0" applyNumberFormat="1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vertical="center"/>
      <protection locked="0"/>
    </xf>
    <xf numFmtId="4" fontId="0" fillId="3" borderId="15" xfId="0" applyNumberFormat="1" applyFill="1" applyBorder="1" applyProtection="1">
      <protection locked="0"/>
    </xf>
    <xf numFmtId="4" fontId="0" fillId="3" borderId="44" xfId="0" applyNumberFormat="1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14" fillId="0" borderId="15" xfId="0" applyNumberFormat="1" applyFont="1" applyFill="1" applyBorder="1" applyAlignment="1" applyProtection="1">
      <alignment vertical="center"/>
      <protection hidden="1"/>
    </xf>
    <xf numFmtId="4" fontId="14" fillId="0" borderId="44" xfId="0" applyNumberFormat="1" applyFont="1" applyFill="1" applyBorder="1" applyAlignment="1" applyProtection="1">
      <alignment vertical="center"/>
      <protection hidden="1"/>
    </xf>
    <xf numFmtId="164" fontId="14" fillId="2" borderId="49" xfId="0" applyNumberFormat="1" applyFont="1" applyFill="1" applyBorder="1" applyAlignment="1" applyProtection="1">
      <alignment vertical="center"/>
      <protection hidden="1"/>
    </xf>
    <xf numFmtId="4" fontId="1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4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13" fillId="4" borderId="16" xfId="0" applyNumberFormat="1" applyFont="1" applyFill="1" applyBorder="1" applyAlignment="1">
      <alignment horizontal="center" vertical="center"/>
    </xf>
    <xf numFmtId="0" fontId="13" fillId="4" borderId="13" xfId="0" applyNumberFormat="1" applyFont="1" applyFill="1" applyBorder="1" applyAlignment="1">
      <alignment horizontal="center" vertical="center"/>
    </xf>
    <xf numFmtId="4" fontId="18" fillId="4" borderId="51" xfId="0" applyNumberFormat="1" applyFont="1" applyFill="1" applyBorder="1" applyAlignment="1" applyProtection="1">
      <alignment horizontal="center" vertical="center"/>
      <protection hidden="1"/>
    </xf>
    <xf numFmtId="4" fontId="18" fillId="4" borderId="52" xfId="0" applyNumberFormat="1" applyFont="1" applyFill="1" applyBorder="1" applyAlignment="1" applyProtection="1">
      <alignment horizontal="center" vertical="center"/>
      <protection hidden="1"/>
    </xf>
    <xf numFmtId="4" fontId="18" fillId="4" borderId="53" xfId="0" applyNumberFormat="1" applyFont="1" applyFill="1" applyBorder="1" applyAlignment="1" applyProtection="1">
      <alignment horizontal="center" vertical="center"/>
      <protection hidden="1"/>
    </xf>
    <xf numFmtId="4" fontId="18" fillId="4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3" borderId="24" xfId="0" applyNumberFormat="1" applyFont="1" applyFill="1" applyBorder="1" applyAlignment="1" applyProtection="1">
      <alignment horizontal="center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/>
      <protection locked="0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50" xfId="0" applyNumberFormat="1" applyFont="1" applyFill="1" applyBorder="1" applyAlignment="1" applyProtection="1">
      <alignment horizontal="center" vertical="center"/>
      <protection hidden="1"/>
    </xf>
    <xf numFmtId="4" fontId="5" fillId="2" borderId="5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4" fontId="19" fillId="0" borderId="41" xfId="0" applyNumberFormat="1" applyFont="1" applyBorder="1" applyAlignment="1" applyProtection="1">
      <alignment horizontal="center" vertical="center"/>
      <protection hidden="1"/>
    </xf>
    <xf numFmtId="4" fontId="19" fillId="0" borderId="22" xfId="0" applyNumberFormat="1" applyFont="1" applyBorder="1" applyAlignment="1" applyProtection="1">
      <alignment horizontal="center" vertical="center"/>
      <protection hidden="1"/>
    </xf>
    <xf numFmtId="4" fontId="19" fillId="0" borderId="46" xfId="0" applyNumberFormat="1" applyFont="1" applyBorder="1" applyAlignment="1" applyProtection="1">
      <alignment horizontal="center" vertical="center"/>
      <protection hidden="1"/>
    </xf>
    <xf numFmtId="4" fontId="19" fillId="0" borderId="47" xfId="0" applyNumberFormat="1" applyFont="1" applyBorder="1" applyAlignment="1" applyProtection="1">
      <alignment horizontal="center" vertical="center"/>
      <protection hidden="1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5" fillId="4" borderId="4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3" fillId="4" borderId="33" xfId="0" applyNumberFormat="1" applyFont="1" applyFill="1" applyBorder="1" applyAlignment="1">
      <alignment horizontal="center" vertical="center"/>
    </xf>
    <xf numFmtId="0" fontId="13" fillId="4" borderId="35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4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a14" displayName="Tabela14" ref="A8:G58" totalsRowShown="0" headerRowDxfId="394" headerRowBorderDxfId="393" tableBorderDxfId="392">
  <tableColumns count="7">
    <tableColumn id="1" name="1" dataDxfId="391"/>
    <tableColumn id="2" name="2" dataDxfId="390"/>
    <tableColumn id="3" name="3" dataDxfId="389"/>
    <tableColumn id="4" name="4" dataDxfId="388" dataCellStyle="Walutowy"/>
    <tableColumn id="5" name="5" dataDxfId="387" dataCellStyle="Walutowy"/>
    <tableColumn id="6" name="6" dataDxfId="386" dataCellStyle="Walutowy"/>
    <tableColumn id="7" name="7" dataDxfId="385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ela1352367891011" displayName="Tabela1352367891011" ref="A8:G58" totalsRowShown="0" headerRowDxfId="79" headerRowBorderDxfId="78" tableBorderDxfId="77">
  <tableColumns count="7">
    <tableColumn id="1" name="1" dataDxfId="76"/>
    <tableColumn id="2" name="2" dataDxfId="75"/>
    <tableColumn id="3" name="3" dataDxfId="74"/>
    <tableColumn id="4" name="4" dataDxfId="73" dataCellStyle="Walutowy"/>
    <tableColumn id="5" name="5" dataDxfId="72" dataCellStyle="Walutowy"/>
    <tableColumn id="6" name="6" dataDxfId="71" dataCellStyle="Walutowy"/>
    <tableColumn id="7" name="7" dataDxfId="70" dataCellStyle="Walutow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ela135236789101112" displayName="Tabela135236789101112" ref="A8:G58" totalsRowShown="0" headerRowDxfId="44" headerRowBorderDxfId="43" tableBorderDxfId="42">
  <tableColumns count="7">
    <tableColumn id="1" name="1" dataDxfId="41"/>
    <tableColumn id="2" name="2" dataDxfId="40"/>
    <tableColumn id="3" name="3" dataDxfId="39"/>
    <tableColumn id="4" name="4" dataDxfId="38" dataCellStyle="Walutowy"/>
    <tableColumn id="5" name="5" dataDxfId="37" dataCellStyle="Walutowy"/>
    <tableColumn id="6" name="6" dataDxfId="36" dataCellStyle="Walutowy"/>
    <tableColumn id="7" name="7" dataDxfId="35" dataCellStyle="Walutowy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ela13523678910111213" displayName="Tabela13523678910111213" ref="A8:G58" totalsRowShown="0" headerRowDxfId="9" headerRowBorderDxfId="8" tableBorderDxfId="7">
  <tableColumns count="7">
    <tableColumn id="1" name="1" dataDxfId="6"/>
    <tableColumn id="2" name="2" dataDxfId="5"/>
    <tableColumn id="3" name="3" dataDxfId="4"/>
    <tableColumn id="4" name="4" dataDxfId="3" dataCellStyle="Walutowy"/>
    <tableColumn id="5" name="5" dataDxfId="2" dataCellStyle="Walutowy"/>
    <tableColumn id="6" name="6" dataDxfId="1" dataCellStyle="Walutowy"/>
    <tableColumn id="7" name="7" dataDxfId="0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ela135" displayName="Tabela135" ref="A8:G58" totalsRowShown="0" headerRowDxfId="359" headerRowBorderDxfId="358" tableBorderDxfId="357">
  <tableColumns count="7">
    <tableColumn id="1" name="1" dataDxfId="356"/>
    <tableColumn id="2" name="2" dataDxfId="355"/>
    <tableColumn id="3" name="3" dataDxfId="354"/>
    <tableColumn id="4" name="4" dataDxfId="353" dataCellStyle="Walutowy"/>
    <tableColumn id="5" name="5" dataDxfId="352" dataCellStyle="Walutowy"/>
    <tableColumn id="6" name="6" dataDxfId="351" dataCellStyle="Walutowy"/>
    <tableColumn id="7" name="7" dataDxfId="350" dataCellStyle="Walutow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ela1352" displayName="Tabela1352" ref="A8:G58" totalsRowShown="0" headerRowDxfId="324" headerRowBorderDxfId="323" tableBorderDxfId="322">
  <tableColumns count="7">
    <tableColumn id="1" name="1" dataDxfId="321"/>
    <tableColumn id="2" name="2" dataDxfId="320"/>
    <tableColumn id="3" name="3" dataDxfId="319"/>
    <tableColumn id="4" name="4" dataDxfId="318" dataCellStyle="Walutowy"/>
    <tableColumn id="5" name="5" dataDxfId="317" dataCellStyle="Walutowy"/>
    <tableColumn id="6" name="6" dataDxfId="316" dataCellStyle="Walutowy"/>
    <tableColumn id="7" name="7" dataDxfId="315" dataCellStyle="Walutow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Tabela13523" displayName="Tabela13523" ref="A8:G58" totalsRowShown="0" headerRowDxfId="289" headerRowBorderDxfId="288" tableBorderDxfId="287">
  <tableColumns count="7">
    <tableColumn id="1" name="1" dataDxfId="286"/>
    <tableColumn id="2" name="2" dataDxfId="285"/>
    <tableColumn id="3" name="3" dataDxfId="284"/>
    <tableColumn id="4" name="4" dataDxfId="283" dataCellStyle="Walutowy"/>
    <tableColumn id="5" name="5" dataDxfId="282" dataCellStyle="Walutowy"/>
    <tableColumn id="6" name="6" dataDxfId="281" dataCellStyle="Walutowy"/>
    <tableColumn id="7" name="7" dataDxfId="280" dataCellStyle="Walutow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a135236" displayName="Tabela135236" ref="A8:G58" totalsRowShown="0" headerRowDxfId="254" headerRowBorderDxfId="253" tableBorderDxfId="252">
  <tableColumns count="7">
    <tableColumn id="1" name="1" dataDxfId="251"/>
    <tableColumn id="2" name="2" dataDxfId="250"/>
    <tableColumn id="3" name="3" dataDxfId="249"/>
    <tableColumn id="4" name="4" dataDxfId="248" dataCellStyle="Walutowy"/>
    <tableColumn id="5" name="5" dataDxfId="247" dataCellStyle="Walutowy"/>
    <tableColumn id="6" name="6" dataDxfId="246" dataCellStyle="Walutowy"/>
    <tableColumn id="7" name="7" dataDxfId="245" dataCellStyle="Walutow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ela1352367" displayName="Tabela1352367" ref="A8:G58" totalsRowShown="0" headerRowDxfId="219" headerRowBorderDxfId="218" tableBorderDxfId="217">
  <tableColumns count="7">
    <tableColumn id="1" name="1" dataDxfId="216"/>
    <tableColumn id="2" name="2" dataDxfId="215"/>
    <tableColumn id="3" name="3" dataDxfId="214"/>
    <tableColumn id="4" name="4" dataDxfId="213" dataCellStyle="Walutowy"/>
    <tableColumn id="5" name="5" dataDxfId="212" dataCellStyle="Walutowy"/>
    <tableColumn id="6" name="6" dataDxfId="211" dataCellStyle="Walutowy"/>
    <tableColumn id="7" name="7" dataDxfId="210" dataCellStyle="Walutow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ela13523678" displayName="Tabela13523678" ref="A8:G58" totalsRowShown="0" headerRowDxfId="184" headerRowBorderDxfId="183" tableBorderDxfId="182">
  <tableColumns count="7">
    <tableColumn id="1" name="1" dataDxfId="181"/>
    <tableColumn id="2" name="2" dataDxfId="180"/>
    <tableColumn id="3" name="3" dataDxfId="179"/>
    <tableColumn id="4" name="4" dataDxfId="178" dataCellStyle="Walutowy"/>
    <tableColumn id="5" name="5" dataDxfId="177" dataCellStyle="Walutowy"/>
    <tableColumn id="6" name="6" dataDxfId="176" dataCellStyle="Walutowy"/>
    <tableColumn id="7" name="7" dataDxfId="175" dataCellStyle="Walutow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ela135236789" displayName="Tabela135236789" ref="A8:G58" totalsRowShown="0" headerRowDxfId="149" headerRowBorderDxfId="148" tableBorderDxfId="147">
  <tableColumns count="7">
    <tableColumn id="1" name="1" dataDxfId="146"/>
    <tableColumn id="2" name="2" dataDxfId="145"/>
    <tableColumn id="3" name="3" dataDxfId="144"/>
    <tableColumn id="4" name="4" dataDxfId="143" dataCellStyle="Walutowy"/>
    <tableColumn id="5" name="5" dataDxfId="142" dataCellStyle="Walutowy"/>
    <tableColumn id="6" name="6" dataDxfId="141" dataCellStyle="Walutowy"/>
    <tableColumn id="7" name="7" dataDxfId="140" dataCellStyle="Walutow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ela13523678910" displayName="Tabela13523678910" ref="A8:G58" totalsRowShown="0" headerRowDxfId="114" headerRowBorderDxfId="113" tableBorderDxfId="112">
  <tableColumns count="7">
    <tableColumn id="1" name="1" dataDxfId="111"/>
    <tableColumn id="2" name="2" dataDxfId="110"/>
    <tableColumn id="3" name="3" dataDxfId="109"/>
    <tableColumn id="4" name="4" dataDxfId="108" dataCellStyle="Walutowy"/>
    <tableColumn id="5" name="5" dataDxfId="107" dataCellStyle="Walutowy"/>
    <tableColumn id="6" name="6" dataDxfId="106" dataCellStyle="Walutowy"/>
    <tableColumn id="7" name="7" dataDxfId="105" dataCellStyle="Walutow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BreakPreview" zoomScale="80" zoomScaleNormal="90" zoomScaleSheetLayoutView="80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bestFit="1" customWidth="1"/>
  </cols>
  <sheetData>
    <row r="1" spans="1:9" ht="27.75" customHeight="1">
      <c r="C1" s="87" t="s">
        <v>27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55</v>
      </c>
      <c r="D2" s="88"/>
      <c r="E2" s="88"/>
      <c r="F2" s="88"/>
      <c r="G2" s="88"/>
    </row>
    <row r="3" spans="1:9" ht="15.75" customHeight="1" thickBot="1">
      <c r="A3" s="89"/>
      <c r="B3" s="91" t="s">
        <v>12</v>
      </c>
      <c r="C3" s="93">
        <v>0</v>
      </c>
      <c r="D3" s="95" t="s">
        <v>8</v>
      </c>
      <c r="E3" s="96"/>
      <c r="F3" s="96"/>
      <c r="G3" s="97"/>
      <c r="H3" s="77" t="s">
        <v>40</v>
      </c>
      <c r="I3" s="78"/>
    </row>
    <row r="4" spans="1:9" ht="20.100000000000001" customHeight="1" thickBot="1">
      <c r="A4" s="90"/>
      <c r="B4" s="92"/>
      <c r="C4" s="94"/>
      <c r="D4" s="98">
        <v>0</v>
      </c>
      <c r="E4" s="99"/>
      <c r="F4" s="99">
        <v>0</v>
      </c>
      <c r="G4" s="100"/>
      <c r="H4" s="79"/>
      <c r="I4" s="80"/>
    </row>
    <row r="5" spans="1:9" ht="24.95" customHeight="1" thickBot="1">
      <c r="A5" s="31"/>
      <c r="B5" s="32"/>
      <c r="C5" s="33"/>
      <c r="D5" s="35"/>
      <c r="E5" s="36"/>
      <c r="F5" s="37"/>
      <c r="G5" s="36"/>
      <c r="H5" s="83">
        <v>0</v>
      </c>
      <c r="I5" s="84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4"/>
      <c r="H6" s="85"/>
      <c r="I6" s="86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45" t="s">
        <v>1</v>
      </c>
      <c r="H7" s="63" t="s">
        <v>54</v>
      </c>
      <c r="I7" s="58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49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39"/>
      <c r="H9" s="64"/>
      <c r="I9" s="65"/>
    </row>
    <row r="10" spans="1:9" s="2" customFormat="1" ht="24.95" customHeight="1">
      <c r="A10" s="20">
        <f>A9+1</f>
        <v>2</v>
      </c>
      <c r="B10" s="49" t="s">
        <v>9</v>
      </c>
      <c r="C10" s="12"/>
      <c r="D10" s="30"/>
      <c r="E10" s="23"/>
      <c r="F10" s="19"/>
      <c r="G10" s="40"/>
      <c r="H10" s="66"/>
      <c r="I10" s="67"/>
    </row>
    <row r="11" spans="1:9" s="2" customFormat="1" ht="24.95" customHeight="1">
      <c r="A11" s="20">
        <f t="shared" ref="A11:A58" si="0">A10+1</f>
        <v>3</v>
      </c>
      <c r="B11" s="49" t="s">
        <v>25</v>
      </c>
      <c r="C11" s="13"/>
      <c r="D11" s="23"/>
      <c r="E11" s="19"/>
      <c r="F11" s="23"/>
      <c r="G11" s="41"/>
      <c r="H11" s="66"/>
      <c r="I11" s="67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41"/>
      <c r="H12" s="68"/>
      <c r="I12" s="69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41"/>
      <c r="H13" s="68"/>
      <c r="I13" s="69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41"/>
      <c r="H14" s="68"/>
      <c r="I14" s="69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41"/>
      <c r="H15" s="68"/>
      <c r="I15" s="69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41"/>
      <c r="H16" s="68"/>
      <c r="I16" s="69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41"/>
      <c r="H17" s="68"/>
      <c r="I17" s="69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41"/>
      <c r="H18" s="68"/>
      <c r="I18" s="69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41"/>
      <c r="H19" s="68"/>
      <c r="I19" s="69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41"/>
      <c r="H20" s="68"/>
      <c r="I20" s="69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41"/>
      <c r="H21" s="68"/>
      <c r="I21" s="69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41"/>
      <c r="H22" s="68"/>
      <c r="I22" s="69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41"/>
      <c r="H23" s="68"/>
      <c r="I23" s="69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41"/>
      <c r="H24" s="68"/>
      <c r="I24" s="69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41"/>
      <c r="H25" s="68"/>
      <c r="I25" s="69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41"/>
      <c r="H26" s="68"/>
      <c r="I26" s="69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41"/>
      <c r="H27" s="68"/>
      <c r="I27" s="69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41"/>
      <c r="H28" s="68"/>
      <c r="I28" s="69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41"/>
      <c r="H29" s="68"/>
      <c r="I29" s="69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41"/>
      <c r="H30" s="68"/>
      <c r="I30" s="69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41"/>
      <c r="H31" s="68"/>
      <c r="I31" s="69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42"/>
      <c r="H32" s="68"/>
      <c r="I32" s="69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42"/>
      <c r="H33" s="68"/>
      <c r="I33" s="69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42"/>
      <c r="H34" s="68"/>
      <c r="I34" s="69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42"/>
      <c r="H35" s="68"/>
      <c r="I35" s="69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42"/>
      <c r="H36" s="68"/>
      <c r="I36" s="69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42"/>
      <c r="H37" s="68"/>
      <c r="I37" s="69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42"/>
      <c r="H38" s="68"/>
      <c r="I38" s="69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42"/>
      <c r="H39" s="68"/>
      <c r="I39" s="69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42"/>
      <c r="H40" s="68"/>
      <c r="I40" s="69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42"/>
      <c r="H41" s="68"/>
      <c r="I41" s="69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42"/>
      <c r="H42" s="68"/>
      <c r="I42" s="69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42"/>
      <c r="H43" s="68"/>
      <c r="I43" s="69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42"/>
      <c r="H44" s="68"/>
      <c r="I44" s="69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42"/>
      <c r="H45" s="68"/>
      <c r="I45" s="69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42"/>
      <c r="H46" s="68"/>
      <c r="I46" s="69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42"/>
      <c r="H47" s="68"/>
      <c r="I47" s="69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42"/>
      <c r="H48" s="68"/>
      <c r="I48" s="69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42"/>
      <c r="H49" s="68"/>
      <c r="I49" s="69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42"/>
      <c r="H50" s="68"/>
      <c r="I50" s="69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42"/>
      <c r="H51" s="68"/>
      <c r="I51" s="69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42"/>
      <c r="H52" s="68"/>
      <c r="I52" s="69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42"/>
      <c r="H53" s="68"/>
      <c r="I53" s="69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42"/>
      <c r="H54" s="68"/>
      <c r="I54" s="69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42"/>
      <c r="H55" s="68"/>
      <c r="I55" s="69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42"/>
      <c r="H56" s="68"/>
      <c r="I56" s="69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42"/>
      <c r="H57" s="68"/>
      <c r="I57" s="69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42"/>
      <c r="H58" s="68"/>
      <c r="I58" s="69"/>
    </row>
    <row r="59" spans="1:9" ht="24.95" customHeight="1">
      <c r="A59" s="16"/>
      <c r="B59" s="18"/>
      <c r="C59" s="50" t="s">
        <v>21</v>
      </c>
      <c r="D59" s="52">
        <f>SUBTOTAL(109,Tabela14[4])</f>
        <v>0</v>
      </c>
      <c r="E59" s="52">
        <f>SUBTOTAL(109,Tabela14[5])</f>
        <v>0</v>
      </c>
      <c r="F59" s="52">
        <f>SUBTOTAL(109,Tabela14[6])</f>
        <v>0</v>
      </c>
      <c r="G59" s="53">
        <f>SUBTOTAL(109,Tabela14[7])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D59-E59+D4</f>
        <v>0</v>
      </c>
      <c r="E60" s="101"/>
      <c r="F60" s="102">
        <f>F59-G59+F4</f>
        <v>0</v>
      </c>
      <c r="G60" s="103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5"/>
      <c r="H61" s="56" t="s">
        <v>44</v>
      </c>
      <c r="I61" s="75">
        <f ca="1">I59-C3-I60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(F10+(E11+G11)-C3)</f>
        <v>0</v>
      </c>
      <c r="D62" s="1"/>
      <c r="E62" s="1"/>
      <c r="F62" s="1"/>
      <c r="G62" s="1"/>
      <c r="H62" s="46" t="s">
        <v>42</v>
      </c>
      <c r="I62" s="43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6" t="s">
        <v>43</v>
      </c>
      <c r="I63" s="43" t="s">
        <v>53</v>
      </c>
    </row>
    <row r="64" spans="1:9" ht="15" thickBot="1">
      <c r="A64" s="1"/>
      <c r="B64" s="10" t="str">
        <f>IF(AND(ISNUMBER(D4),ISNUMBER(F4)),"Wprowadzono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7" t="s">
        <v>44</v>
      </c>
      <c r="I64" s="44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D60:E60"/>
    <mergeCell ref="F60:G60"/>
    <mergeCell ref="D61:G61"/>
    <mergeCell ref="A6:A7"/>
    <mergeCell ref="B6:B7"/>
    <mergeCell ref="C6:C7"/>
    <mergeCell ref="D6:E6"/>
    <mergeCell ref="F6:G6"/>
    <mergeCell ref="A3:A4"/>
    <mergeCell ref="B3:B4"/>
    <mergeCell ref="C3:C4"/>
    <mergeCell ref="D3:G3"/>
    <mergeCell ref="D4:E4"/>
    <mergeCell ref="F4:G4"/>
    <mergeCell ref="H3:I4"/>
    <mergeCell ref="H8:I8"/>
    <mergeCell ref="H5:I6"/>
    <mergeCell ref="C1:G1"/>
    <mergeCell ref="C2:G2"/>
  </mergeCells>
  <conditionalFormatting sqref="B62:C63 C64">
    <cfRule type="containsText" dxfId="407" priority="13" operator="containsText" text="UWAGA">
      <formula>NOT(ISERROR(SEARCH("UWAGA",B62)))</formula>
    </cfRule>
  </conditionalFormatting>
  <conditionalFormatting sqref="B67 B62:C64">
    <cfRule type="containsText" dxfId="406" priority="12" operator="containsText" text="UWAGA">
      <formula>NOT(ISERROR(SEARCH("UWAGA",B62)))</formula>
    </cfRule>
  </conditionalFormatting>
  <conditionalFormatting sqref="C62:C64">
    <cfRule type="cellIs" dxfId="405" priority="9" operator="greaterThan">
      <formula>0</formula>
    </cfRule>
    <cfRule type="cellIs" dxfId="404" priority="10" operator="lessThan">
      <formula>0</formula>
    </cfRule>
    <cfRule type="cellIs" dxfId="403" priority="11" operator="equal">
      <formula>0</formula>
    </cfRule>
  </conditionalFormatting>
  <conditionalFormatting sqref="B67 B64 C64:C65">
    <cfRule type="containsText" dxfId="402" priority="8" operator="containsText" text="Wprowadzono poprzedni okres poprawnie">
      <formula>NOT(ISERROR(SEARCH("Wprowadzono poprzedni okres poprawnie",B64)))</formula>
    </cfRule>
  </conditionalFormatting>
  <conditionalFormatting sqref="B62:B63">
    <cfRule type="containsText" dxfId="401" priority="5" operator="containsText" text="NIEDOPŁATA">
      <formula>NOT(ISERROR(SEARCH("NIEDOPŁATA",B62)))</formula>
    </cfRule>
    <cfRule type="containsText" dxfId="400" priority="6" operator="containsText" text="NADPŁATA">
      <formula>NOT(ISERROR(SEARCH("NADPŁATA",B62)))</formula>
    </cfRule>
    <cfRule type="containsText" dxfId="399" priority="7" operator="containsText" text="Rozliczono całkowicie">
      <formula>NOT(ISERROR(SEARCH("Rozliczono całkowicie",B62)))</formula>
    </cfRule>
  </conditionalFormatting>
  <conditionalFormatting sqref="B63:C63">
    <cfRule type="containsText" dxfId="398" priority="3" operator="containsText" text="Odpis procentowy na dobro koła wprowadzono błędnie">
      <formula>NOT(ISERROR(SEARCH("Odpis procentowy na dobro koła wprowadzono błędnie",B63)))</formula>
    </cfRule>
    <cfRule type="containsText" dxfId="397" priority="4" operator="containsText" text="Odpis procentowy na dobro koła wprowadzono poprawnie">
      <formula>NOT(ISERROR(SEARCH("Odpis procentowy na dobro koła wprowadzono poprawnie",B63)))</formula>
    </cfRule>
  </conditionalFormatting>
  <conditionalFormatting sqref="C64">
    <cfRule type="containsText" dxfId="396" priority="1" operator="containsText" text="UWAGA !!! Nie wprowadzono poprzedniego okresu w kasie lub banku">
      <formula>NOT(ISERROR(SEARCH("UWAGA !!! Nie wprowadzono poprzedniego okresu w kasie lub banku",C64)))</formula>
    </cfRule>
    <cfRule type="containsText" dxfId="395" priority="2" operator="containsText" text="Wprowadzono poprzedni okres poprawnie">
      <formula>NOT(ISERROR(SEARCH("Wprowadzono poprzedni okres poprawnie",C64)))</formula>
    </cfRule>
  </conditionalFormatting>
  <pageMargins left="0.25" right="0.25" top="0.75" bottom="0.75" header="0.3" footer="0.3"/>
  <pageSetup paperSize="9" scale="59" fitToHeight="100" orientation="landscape" r:id="rId1"/>
  <headerFooter>
    <oddHeader>&amp;L.</oddHeader>
    <oddFooter>&amp;RStrona &amp;P z &amp;N</oddFooter>
  </headerFooter>
  <rowBreaks count="1" manualBreakCount="1">
    <brk id="33" max="8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36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64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wrzesień!C62</f>
        <v>0</v>
      </c>
      <c r="D5" s="121">
        <f>wrzesień!D60</f>
        <v>0</v>
      </c>
      <c r="E5" s="122"/>
      <c r="F5" s="119">
        <f>wrzesień!F60</f>
        <v>0</v>
      </c>
      <c r="G5" s="120"/>
      <c r="H5" s="115">
        <f ca="1">wrzesień!I61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SUBTOTAL(109,Tabela1352367891011[4])</f>
        <v>0</v>
      </c>
      <c r="E59" s="52">
        <f>SUBTOTAL(109,Tabela1352367891011[5])</f>
        <v>0</v>
      </c>
      <c r="F59" s="52">
        <f>SUBTOTAL(109,Tabela1352367891011[6])</f>
        <v>0</v>
      </c>
      <c r="G59" s="52">
        <f>SUBTOTAL(109,Tabela1352367891011[7])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104" priority="25" operator="containsText" text="UWAGA">
      <formula>NOT(ISERROR(SEARCH("UWAGA",B62)))</formula>
    </cfRule>
  </conditionalFormatting>
  <conditionalFormatting sqref="B67 B62 B64:C64 C63">
    <cfRule type="containsText" dxfId="103" priority="24" operator="containsText" text="UWAGA">
      <formula>NOT(ISERROR(SEARCH("UWAGA",B62)))</formula>
    </cfRule>
  </conditionalFormatting>
  <conditionalFormatting sqref="C63:C64">
    <cfRule type="cellIs" dxfId="102" priority="21" operator="greaterThan">
      <formula>0</formula>
    </cfRule>
    <cfRule type="cellIs" dxfId="101" priority="22" operator="lessThan">
      <formula>0</formula>
    </cfRule>
    <cfRule type="cellIs" dxfId="100" priority="23" operator="equal">
      <formula>0</formula>
    </cfRule>
  </conditionalFormatting>
  <conditionalFormatting sqref="B67 B64 C64:C65">
    <cfRule type="containsText" dxfId="9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98" priority="17" operator="containsText" text="NIEDOPŁATA">
      <formula>NOT(ISERROR(SEARCH("NIEDOPŁATA",B62)))</formula>
    </cfRule>
    <cfRule type="containsText" dxfId="97" priority="18" operator="containsText" text="NADPŁATA">
      <formula>NOT(ISERROR(SEARCH("NADPŁATA",B62)))</formula>
    </cfRule>
    <cfRule type="containsText" dxfId="96" priority="19" operator="containsText" text="Rozliczono całkowicie">
      <formula>NOT(ISERROR(SEARCH("Rozliczono całkowicie",B62)))</formula>
    </cfRule>
  </conditionalFormatting>
  <conditionalFormatting sqref="C63">
    <cfRule type="containsText" dxfId="95" priority="15" operator="containsText" text="Odpis procentowy na dobro koła wprowadzono błędnie">
      <formula>NOT(ISERROR(SEARCH("Odpis procentowy na dobro koła wprowadzono błędnie",C63)))</formula>
    </cfRule>
    <cfRule type="containsText" dxfId="9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9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9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91" priority="12" operator="containsText" text="UWAGA">
      <formula>NOT(ISERROR(SEARCH("UWAGA",B63)))</formula>
    </cfRule>
  </conditionalFormatting>
  <conditionalFormatting sqref="B63">
    <cfRule type="containsText" dxfId="90" priority="11" operator="containsText" text="UWAGA">
      <formula>NOT(ISERROR(SEARCH("UWAGA",B63)))</formula>
    </cfRule>
  </conditionalFormatting>
  <conditionalFormatting sqref="B63">
    <cfRule type="containsText" dxfId="89" priority="8" operator="containsText" text="NIEDOPŁATA">
      <formula>NOT(ISERROR(SEARCH("NIEDOPŁATA",B63)))</formula>
    </cfRule>
    <cfRule type="containsText" dxfId="88" priority="9" operator="containsText" text="NADPŁATA">
      <formula>NOT(ISERROR(SEARCH("NADPŁATA",B63)))</formula>
    </cfRule>
    <cfRule type="containsText" dxfId="87" priority="10" operator="containsText" text="Rozliczono całkowicie">
      <formula>NOT(ISERROR(SEARCH("Rozliczono całkowicie",B63)))</formula>
    </cfRule>
  </conditionalFormatting>
  <conditionalFormatting sqref="B63">
    <cfRule type="containsText" dxfId="86" priority="6" operator="containsText" text="Odpis procentowy na dobro koła wprowadzono błędnie">
      <formula>NOT(ISERROR(SEARCH("Odpis procentowy na dobro koła wprowadzono błędnie",B63)))</formula>
    </cfRule>
    <cfRule type="containsText" dxfId="8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84" priority="5" operator="containsText" text="UWAGA">
      <formula>NOT(ISERROR(SEARCH("UWAGA",C62)))</formula>
    </cfRule>
  </conditionalFormatting>
  <conditionalFormatting sqref="C62">
    <cfRule type="containsText" dxfId="83" priority="4" operator="containsText" text="UWAGA">
      <formula>NOT(ISERROR(SEARCH("UWAGA",C62)))</formula>
    </cfRule>
  </conditionalFormatting>
  <conditionalFormatting sqref="C62">
    <cfRule type="cellIs" dxfId="82" priority="1" operator="greaterThan">
      <formula>0</formula>
    </cfRule>
    <cfRule type="cellIs" dxfId="81" priority="2" operator="lessThan">
      <formula>0</formula>
    </cfRule>
    <cfRule type="cellIs" dxfId="8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37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65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październik!C62</f>
        <v>0</v>
      </c>
      <c r="D5" s="121">
        <f>październik!D60</f>
        <v>0</v>
      </c>
      <c r="E5" s="122"/>
      <c r="F5" s="119">
        <f>październik!F60</f>
        <v>0</v>
      </c>
      <c r="G5" s="120"/>
      <c r="H5" s="115">
        <f ca="1">październik!I61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SUBTOTAL(109,Tabela135236789101112[4])</f>
        <v>0</v>
      </c>
      <c r="E59" s="52">
        <f>SUBTOTAL(109,Tabela135236789101112[5])</f>
        <v>0</v>
      </c>
      <c r="F59" s="52">
        <f>SUBTOTAL(109,Tabela135236789101112[6])</f>
        <v>0</v>
      </c>
      <c r="G59" s="52">
        <f>SUBTOTAL(109,Tabela135236789101112[7])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69" priority="25" operator="containsText" text="UWAGA">
      <formula>NOT(ISERROR(SEARCH("UWAGA",B62)))</formula>
    </cfRule>
  </conditionalFormatting>
  <conditionalFormatting sqref="B67 B62 B64:C64 C63">
    <cfRule type="containsText" dxfId="68" priority="24" operator="containsText" text="UWAGA">
      <formula>NOT(ISERROR(SEARCH("UWAGA",B62)))</formula>
    </cfRule>
  </conditionalFormatting>
  <conditionalFormatting sqref="C63:C64">
    <cfRule type="cellIs" dxfId="67" priority="21" operator="greaterThan">
      <formula>0</formula>
    </cfRule>
    <cfRule type="cellIs" dxfId="66" priority="22" operator="lessThan">
      <formula>0</formula>
    </cfRule>
    <cfRule type="cellIs" dxfId="65" priority="23" operator="equal">
      <formula>0</formula>
    </cfRule>
  </conditionalFormatting>
  <conditionalFormatting sqref="B67 B64 C64:C65">
    <cfRule type="containsText" dxfId="6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63" priority="17" operator="containsText" text="NIEDOPŁATA">
      <formula>NOT(ISERROR(SEARCH("NIEDOPŁATA",B62)))</formula>
    </cfRule>
    <cfRule type="containsText" dxfId="62" priority="18" operator="containsText" text="NADPŁATA">
      <formula>NOT(ISERROR(SEARCH("NADPŁATA",B62)))</formula>
    </cfRule>
    <cfRule type="containsText" dxfId="61" priority="19" operator="containsText" text="Rozliczono całkowicie">
      <formula>NOT(ISERROR(SEARCH("Rozliczono całkowicie",B62)))</formula>
    </cfRule>
  </conditionalFormatting>
  <conditionalFormatting sqref="C63">
    <cfRule type="containsText" dxfId="60" priority="15" operator="containsText" text="Odpis procentowy na dobro koła wprowadzono błędnie">
      <formula>NOT(ISERROR(SEARCH("Odpis procentowy na dobro koła wprowadzono błędnie",C63)))</formula>
    </cfRule>
    <cfRule type="containsText" dxfId="5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5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5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56" priority="12" operator="containsText" text="UWAGA">
      <formula>NOT(ISERROR(SEARCH("UWAGA",B63)))</formula>
    </cfRule>
  </conditionalFormatting>
  <conditionalFormatting sqref="B63">
    <cfRule type="containsText" dxfId="55" priority="11" operator="containsText" text="UWAGA">
      <formula>NOT(ISERROR(SEARCH("UWAGA",B63)))</formula>
    </cfRule>
  </conditionalFormatting>
  <conditionalFormatting sqref="B63">
    <cfRule type="containsText" dxfId="54" priority="8" operator="containsText" text="NIEDOPŁATA">
      <formula>NOT(ISERROR(SEARCH("NIEDOPŁATA",B63)))</formula>
    </cfRule>
    <cfRule type="containsText" dxfId="53" priority="9" operator="containsText" text="NADPŁATA">
      <formula>NOT(ISERROR(SEARCH("NADPŁATA",B63)))</formula>
    </cfRule>
    <cfRule type="containsText" dxfId="52" priority="10" operator="containsText" text="Rozliczono całkowicie">
      <formula>NOT(ISERROR(SEARCH("Rozliczono całkowicie",B63)))</formula>
    </cfRule>
  </conditionalFormatting>
  <conditionalFormatting sqref="B63">
    <cfRule type="containsText" dxfId="51" priority="6" operator="containsText" text="Odpis procentowy na dobro koła wprowadzono błędnie">
      <formula>NOT(ISERROR(SEARCH("Odpis procentowy na dobro koła wprowadzono błędnie",B63)))</formula>
    </cfRule>
    <cfRule type="containsText" dxfId="5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49" priority="5" operator="containsText" text="UWAGA">
      <formula>NOT(ISERROR(SEARCH("UWAGA",C62)))</formula>
    </cfRule>
  </conditionalFormatting>
  <conditionalFormatting sqref="C62">
    <cfRule type="containsText" dxfId="48" priority="4" operator="containsText" text="UWAGA">
      <formula>NOT(ISERROR(SEARCH("UWAGA",C62)))</formula>
    </cfRule>
  </conditionalFormatting>
  <conditionalFormatting sqref="C62">
    <cfRule type="cellIs" dxfId="47" priority="1" operator="greaterThan">
      <formula>0</formula>
    </cfRule>
    <cfRule type="cellIs" dxfId="46" priority="2" operator="lessThan">
      <formula>0</formula>
    </cfRule>
    <cfRule type="cellIs" dxfId="4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H19" sqref="H19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38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66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listopad!C62</f>
        <v>0</v>
      </c>
      <c r="D5" s="121">
        <f>listopad!D60</f>
        <v>0</v>
      </c>
      <c r="E5" s="122"/>
      <c r="F5" s="119">
        <f>listopad!F60</f>
        <v>0</v>
      </c>
      <c r="G5" s="120"/>
      <c r="H5" s="115">
        <f ca="1">listopad!I61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SUBTOTAL(109,Tabela13523678910111213[4])</f>
        <v>0</v>
      </c>
      <c r="E59" s="52">
        <f>SUBTOTAL(109,Tabela13523678910111213[5])</f>
        <v>0</v>
      </c>
      <c r="F59" s="52">
        <f>SUBTOTAL(109,Tabela13523678910111213[6])</f>
        <v>0</v>
      </c>
      <c r="G59" s="52">
        <f>SUBTOTAL(109,Tabela13523678910111213[7])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34" priority="25" operator="containsText" text="UWAGA">
      <formula>NOT(ISERROR(SEARCH("UWAGA",B62)))</formula>
    </cfRule>
  </conditionalFormatting>
  <conditionalFormatting sqref="B67 B62 B64:C64 C63">
    <cfRule type="containsText" dxfId="33" priority="24" operator="containsText" text="UWAGA">
      <formula>NOT(ISERROR(SEARCH("UWAGA",B62)))</formula>
    </cfRule>
  </conditionalFormatting>
  <conditionalFormatting sqref="C63:C64">
    <cfRule type="cellIs" dxfId="32" priority="21" operator="greaterThan">
      <formula>0</formula>
    </cfRule>
    <cfRule type="cellIs" dxfId="31" priority="22" operator="lessThan">
      <formula>0</formula>
    </cfRule>
    <cfRule type="cellIs" dxfId="30" priority="23" operator="equal">
      <formula>0</formula>
    </cfRule>
  </conditionalFormatting>
  <conditionalFormatting sqref="B67 B64 C64:C65">
    <cfRule type="containsText" dxfId="2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8" priority="17" operator="containsText" text="NIEDOPŁATA">
      <formula>NOT(ISERROR(SEARCH("NIEDOPŁATA",B62)))</formula>
    </cfRule>
    <cfRule type="containsText" dxfId="27" priority="18" operator="containsText" text="NADPŁATA">
      <formula>NOT(ISERROR(SEARCH("NADPŁATA",B62)))</formula>
    </cfRule>
    <cfRule type="containsText" dxfId="26" priority="19" operator="containsText" text="Rozliczono całkowicie">
      <formula>NOT(ISERROR(SEARCH("Rozliczono całkowicie",B62)))</formula>
    </cfRule>
  </conditionalFormatting>
  <conditionalFormatting sqref="C63">
    <cfRule type="containsText" dxfId="25" priority="15" operator="containsText" text="Odpis procentowy na dobro koła wprowadzono błędnie">
      <formula>NOT(ISERROR(SEARCH("Odpis procentowy na dobro koła wprowadzono błędnie",C63)))</formula>
    </cfRule>
    <cfRule type="containsText" dxfId="2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1" priority="12" operator="containsText" text="UWAGA">
      <formula>NOT(ISERROR(SEARCH("UWAGA",B63)))</formula>
    </cfRule>
  </conditionalFormatting>
  <conditionalFormatting sqref="B63">
    <cfRule type="containsText" dxfId="20" priority="11" operator="containsText" text="UWAGA">
      <formula>NOT(ISERROR(SEARCH("UWAGA",B63)))</formula>
    </cfRule>
  </conditionalFormatting>
  <conditionalFormatting sqref="B63">
    <cfRule type="containsText" dxfId="19" priority="8" operator="containsText" text="NIEDOPŁATA">
      <formula>NOT(ISERROR(SEARCH("NIEDOPŁATA",B63)))</formula>
    </cfRule>
    <cfRule type="containsText" dxfId="18" priority="9" operator="containsText" text="NADPŁATA">
      <formula>NOT(ISERROR(SEARCH("NADPŁATA",B63)))</formula>
    </cfRule>
    <cfRule type="containsText" dxfId="17" priority="10" operator="containsText" text="Rozliczono całkowicie">
      <formula>NOT(ISERROR(SEARCH("Rozliczono całkowicie",B63)))</formula>
    </cfRule>
  </conditionalFormatting>
  <conditionalFormatting sqref="B63">
    <cfRule type="containsText" dxfId="16" priority="6" operator="containsText" text="Odpis procentowy na dobro koła wprowadzono błędnie">
      <formula>NOT(ISERROR(SEARCH("Odpis procentowy na dobro koła wprowadzono błędnie",B63)))</formula>
    </cfRule>
    <cfRule type="containsText" dxfId="1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4" priority="5" operator="containsText" text="UWAGA">
      <formula>NOT(ISERROR(SEARCH("UWAGA",C62)))</formula>
    </cfRule>
  </conditionalFormatting>
  <conditionalFormatting sqref="C62">
    <cfRule type="containsText" dxfId="13" priority="4" operator="containsText" text="UWAGA">
      <formula>NOT(ISERROR(SEARCH("UWAGA",C62)))</formula>
    </cfRule>
  </conditionalFormatting>
  <conditionalFormatting sqref="C62">
    <cfRule type="cellIs" dxfId="12" priority="1" operator="greaterThan">
      <formula>0</formula>
    </cfRule>
    <cfRule type="cellIs" dxfId="11" priority="2" operator="lessThan">
      <formula>0</formula>
    </cfRule>
    <cfRule type="cellIs" dxfId="1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zoomScaleSheetLayoutView="80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28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56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styczeń!C62</f>
        <v>0</v>
      </c>
      <c r="D5" s="121">
        <f>styczeń!D60:E60</f>
        <v>0</v>
      </c>
      <c r="E5" s="122"/>
      <c r="F5" s="119">
        <f>styczeń!F60:G60</f>
        <v>0</v>
      </c>
      <c r="G5" s="120"/>
      <c r="H5" s="115">
        <f ca="1">styczeń!I61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5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69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69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69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69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69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69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69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69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69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69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69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69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69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69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69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69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69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69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69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69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69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69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69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69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69"/>
    </row>
    <row r="59" spans="1:9" ht="24.95" customHeight="1">
      <c r="A59" s="16"/>
      <c r="B59" s="18"/>
      <c r="C59" s="50" t="s">
        <v>21</v>
      </c>
      <c r="D59" s="52">
        <f>SUBTOTAL(109,Tabela135[4])</f>
        <v>0</v>
      </c>
      <c r="E59" s="52">
        <f>SUBTOTAL(109,Tabela135[5])</f>
        <v>0</v>
      </c>
      <c r="F59" s="52">
        <f>SUBTOTAL(109,Tabela135[6])</f>
        <v>0</v>
      </c>
      <c r="G59" s="52">
        <f>SUBTOTAL(109,Tabela135[7])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C1:G1"/>
    <mergeCell ref="C2:G2"/>
    <mergeCell ref="A3:A4"/>
    <mergeCell ref="B3:B4"/>
    <mergeCell ref="C3:C4"/>
    <mergeCell ref="D3:G4"/>
    <mergeCell ref="D61:G61"/>
    <mergeCell ref="F5:G5"/>
    <mergeCell ref="D5:E5"/>
    <mergeCell ref="A6:A7"/>
    <mergeCell ref="B6:B7"/>
    <mergeCell ref="C6:C7"/>
    <mergeCell ref="D6:E6"/>
    <mergeCell ref="F6:G6"/>
    <mergeCell ref="H3:I4"/>
    <mergeCell ref="H5:I6"/>
    <mergeCell ref="H8:I8"/>
    <mergeCell ref="D60:E60"/>
    <mergeCell ref="F60:G60"/>
  </mergeCells>
  <conditionalFormatting sqref="B62 C63:C64">
    <cfRule type="containsText" dxfId="384" priority="25" operator="containsText" text="UWAGA">
      <formula>NOT(ISERROR(SEARCH("UWAGA",B62)))</formula>
    </cfRule>
  </conditionalFormatting>
  <conditionalFormatting sqref="B67 B62 B64:C64 C63">
    <cfRule type="containsText" dxfId="383" priority="24" operator="containsText" text="UWAGA">
      <formula>NOT(ISERROR(SEARCH("UWAGA",B62)))</formula>
    </cfRule>
  </conditionalFormatting>
  <conditionalFormatting sqref="C63:C64">
    <cfRule type="cellIs" dxfId="382" priority="21" operator="greaterThan">
      <formula>0</formula>
    </cfRule>
    <cfRule type="cellIs" dxfId="381" priority="22" operator="lessThan">
      <formula>0</formula>
    </cfRule>
    <cfRule type="cellIs" dxfId="380" priority="23" operator="equal">
      <formula>0</formula>
    </cfRule>
  </conditionalFormatting>
  <conditionalFormatting sqref="B67 B64 C64:C65">
    <cfRule type="containsText" dxfId="37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78" priority="17" operator="containsText" text="NIEDOPŁATA">
      <formula>NOT(ISERROR(SEARCH("NIEDOPŁATA",B62)))</formula>
    </cfRule>
    <cfRule type="containsText" dxfId="377" priority="18" operator="containsText" text="NADPŁATA">
      <formula>NOT(ISERROR(SEARCH("NADPŁATA",B62)))</formula>
    </cfRule>
    <cfRule type="containsText" dxfId="376" priority="19" operator="containsText" text="Rozliczono całkowicie">
      <formula>NOT(ISERROR(SEARCH("Rozliczono całkowicie",B62)))</formula>
    </cfRule>
  </conditionalFormatting>
  <conditionalFormatting sqref="C63">
    <cfRule type="containsText" dxfId="375" priority="15" operator="containsText" text="Odpis procentowy na dobro koła wprowadzono błędnie">
      <formula>NOT(ISERROR(SEARCH("Odpis procentowy na dobro koła wprowadzono błędnie",C63)))</formula>
    </cfRule>
    <cfRule type="containsText" dxfId="37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7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7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71" priority="12" operator="containsText" text="UWAGA">
      <formula>NOT(ISERROR(SEARCH("UWAGA",B63)))</formula>
    </cfRule>
  </conditionalFormatting>
  <conditionalFormatting sqref="B63">
    <cfRule type="containsText" dxfId="370" priority="11" operator="containsText" text="UWAGA">
      <formula>NOT(ISERROR(SEARCH("UWAGA",B63)))</formula>
    </cfRule>
  </conditionalFormatting>
  <conditionalFormatting sqref="B63">
    <cfRule type="containsText" dxfId="369" priority="8" operator="containsText" text="NIEDOPŁATA">
      <formula>NOT(ISERROR(SEARCH("NIEDOPŁATA",B63)))</formula>
    </cfRule>
    <cfRule type="containsText" dxfId="368" priority="9" operator="containsText" text="NADPŁATA">
      <formula>NOT(ISERROR(SEARCH("NADPŁATA",B63)))</formula>
    </cfRule>
    <cfRule type="containsText" dxfId="367" priority="10" operator="containsText" text="Rozliczono całkowicie">
      <formula>NOT(ISERROR(SEARCH("Rozliczono całkowicie",B63)))</formula>
    </cfRule>
  </conditionalFormatting>
  <conditionalFormatting sqref="B63">
    <cfRule type="containsText" dxfId="366" priority="6" operator="containsText" text="Odpis procentowy na dobro koła wprowadzono błędnie">
      <formula>NOT(ISERROR(SEARCH("Odpis procentowy na dobro koła wprowadzono błędnie",B63)))</formula>
    </cfRule>
    <cfRule type="containsText" dxfId="36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364" priority="5" operator="containsText" text="UWAGA">
      <formula>NOT(ISERROR(SEARCH("UWAGA",C62)))</formula>
    </cfRule>
  </conditionalFormatting>
  <conditionalFormatting sqref="C62">
    <cfRule type="containsText" dxfId="363" priority="4" operator="containsText" text="UWAGA">
      <formula>NOT(ISERROR(SEARCH("UWAGA",C62)))</formula>
    </cfRule>
  </conditionalFormatting>
  <conditionalFormatting sqref="C62">
    <cfRule type="cellIs" dxfId="362" priority="1" operator="greaterThan">
      <formula>0</formula>
    </cfRule>
    <cfRule type="cellIs" dxfId="361" priority="2" operator="lessThan">
      <formula>0</formula>
    </cfRule>
    <cfRule type="cellIs" dxfId="36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rowBreaks count="2" manualBreakCount="2">
    <brk id="33" max="8" man="1"/>
    <brk id="68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29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57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'luty '!C62</f>
        <v>0</v>
      </c>
      <c r="D5" s="121">
        <f>'luty '!D60:E60</f>
        <v>0</v>
      </c>
      <c r="E5" s="122"/>
      <c r="F5" s="119">
        <f>'luty '!F60:G60</f>
        <v>0</v>
      </c>
      <c r="G5" s="120"/>
      <c r="H5" s="115">
        <f ca="1">'luty '!I61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5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69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69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69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69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69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69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69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69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69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69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69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69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69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69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69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69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69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69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69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69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69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69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69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69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69"/>
    </row>
    <row r="59" spans="1:9" ht="24.95" customHeight="1">
      <c r="A59" s="16"/>
      <c r="B59" s="18"/>
      <c r="C59" s="50" t="s">
        <v>21</v>
      </c>
      <c r="D59" s="52">
        <f>SUBTOTAL(109,Tabela1352[4])</f>
        <v>0</v>
      </c>
      <c r="E59" s="52">
        <f>SUBTOTAL(109,Tabela1352[5])</f>
        <v>0</v>
      </c>
      <c r="F59" s="52">
        <f>SUBTOTAL(109,Tabela1352[6])</f>
        <v>0</v>
      </c>
      <c r="G59" s="52">
        <f>SUBTOTAL(109,Tabela1352[7])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349" priority="25" operator="containsText" text="UWAGA">
      <formula>NOT(ISERROR(SEARCH("UWAGA",B62)))</formula>
    </cfRule>
  </conditionalFormatting>
  <conditionalFormatting sqref="B67 B62 B64:C64 C63">
    <cfRule type="containsText" dxfId="348" priority="24" operator="containsText" text="UWAGA">
      <formula>NOT(ISERROR(SEARCH("UWAGA",B62)))</formula>
    </cfRule>
  </conditionalFormatting>
  <conditionalFormatting sqref="C63:C64">
    <cfRule type="cellIs" dxfId="347" priority="21" operator="greaterThan">
      <formula>0</formula>
    </cfRule>
    <cfRule type="cellIs" dxfId="346" priority="22" operator="lessThan">
      <formula>0</formula>
    </cfRule>
    <cfRule type="cellIs" dxfId="345" priority="23" operator="equal">
      <formula>0</formula>
    </cfRule>
  </conditionalFormatting>
  <conditionalFormatting sqref="B67 B64 C64:C65">
    <cfRule type="containsText" dxfId="34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43" priority="17" operator="containsText" text="NIEDOPŁATA">
      <formula>NOT(ISERROR(SEARCH("NIEDOPŁATA",B62)))</formula>
    </cfRule>
    <cfRule type="containsText" dxfId="342" priority="18" operator="containsText" text="NADPŁATA">
      <formula>NOT(ISERROR(SEARCH("NADPŁATA",B62)))</formula>
    </cfRule>
    <cfRule type="containsText" dxfId="341" priority="19" operator="containsText" text="Rozliczono całkowicie">
      <formula>NOT(ISERROR(SEARCH("Rozliczono całkowicie",B62)))</formula>
    </cfRule>
  </conditionalFormatting>
  <conditionalFormatting sqref="C63">
    <cfRule type="containsText" dxfId="340" priority="15" operator="containsText" text="Odpis procentowy na dobro koła wprowadzono błędnie">
      <formula>NOT(ISERROR(SEARCH("Odpis procentowy na dobro koła wprowadzono błędnie",C63)))</formula>
    </cfRule>
    <cfRule type="containsText" dxfId="33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3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3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36" priority="12" operator="containsText" text="UWAGA">
      <formula>NOT(ISERROR(SEARCH("UWAGA",B63)))</formula>
    </cfRule>
  </conditionalFormatting>
  <conditionalFormatting sqref="B63">
    <cfRule type="containsText" dxfId="335" priority="11" operator="containsText" text="UWAGA">
      <formula>NOT(ISERROR(SEARCH("UWAGA",B63)))</formula>
    </cfRule>
  </conditionalFormatting>
  <conditionalFormatting sqref="B63">
    <cfRule type="containsText" dxfId="334" priority="8" operator="containsText" text="NIEDOPŁATA">
      <formula>NOT(ISERROR(SEARCH("NIEDOPŁATA",B63)))</formula>
    </cfRule>
    <cfRule type="containsText" dxfId="333" priority="9" operator="containsText" text="NADPŁATA">
      <formula>NOT(ISERROR(SEARCH("NADPŁATA",B63)))</formula>
    </cfRule>
    <cfRule type="containsText" dxfId="332" priority="10" operator="containsText" text="Rozliczono całkowicie">
      <formula>NOT(ISERROR(SEARCH("Rozliczono całkowicie",B63)))</formula>
    </cfRule>
  </conditionalFormatting>
  <conditionalFormatting sqref="B63">
    <cfRule type="containsText" dxfId="331" priority="6" operator="containsText" text="Odpis procentowy na dobro koła wprowadzono błędnie">
      <formula>NOT(ISERROR(SEARCH("Odpis procentowy na dobro koła wprowadzono błędnie",B63)))</formula>
    </cfRule>
    <cfRule type="containsText" dxfId="33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329" priority="5" operator="containsText" text="UWAGA">
      <formula>NOT(ISERROR(SEARCH("UWAGA",C62)))</formula>
    </cfRule>
  </conditionalFormatting>
  <conditionalFormatting sqref="C62">
    <cfRule type="containsText" dxfId="328" priority="4" operator="containsText" text="UWAGA">
      <formula>NOT(ISERROR(SEARCH("UWAGA",C62)))</formula>
    </cfRule>
  </conditionalFormatting>
  <conditionalFormatting sqref="C62">
    <cfRule type="cellIs" dxfId="327" priority="1" operator="greaterThan">
      <formula>0</formula>
    </cfRule>
    <cfRule type="cellIs" dxfId="326" priority="2" operator="lessThan">
      <formula>0</formula>
    </cfRule>
    <cfRule type="cellIs" dxfId="32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30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58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marzec!C62</f>
        <v>0</v>
      </c>
      <c r="D5" s="121">
        <f>marzec!D60</f>
        <v>0</v>
      </c>
      <c r="E5" s="122"/>
      <c r="F5" s="119">
        <f>marzec!F60</f>
        <v>0</v>
      </c>
      <c r="G5" s="120"/>
      <c r="H5" s="115">
        <f ca="1">marzec!I61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2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29">
        <v>8</v>
      </c>
      <c r="I8" s="130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69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69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69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69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69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69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69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69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69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69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69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69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69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69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69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69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69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69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69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69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69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69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69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69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69"/>
    </row>
    <row r="59" spans="1:9" ht="24.95" customHeight="1">
      <c r="A59" s="16"/>
      <c r="B59" s="18"/>
      <c r="C59" s="50" t="s">
        <v>21</v>
      </c>
      <c r="D59" s="52">
        <f>SUBTOTAL(109,Tabela13523[4])</f>
        <v>0</v>
      </c>
      <c r="E59" s="52">
        <f>SUBTOTAL(109,Tabela13523[5])</f>
        <v>0</v>
      </c>
      <c r="F59" s="52">
        <f>SUBTOTAL(109,Tabela13523[6])</f>
        <v>0</v>
      </c>
      <c r="G59" s="52">
        <f>SUBTOTAL(109,Tabela13523[7])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314" priority="25" operator="containsText" text="UWAGA">
      <formula>NOT(ISERROR(SEARCH("UWAGA",B62)))</formula>
    </cfRule>
  </conditionalFormatting>
  <conditionalFormatting sqref="B67 B62 B64:C64 C63">
    <cfRule type="containsText" dxfId="313" priority="24" operator="containsText" text="UWAGA">
      <formula>NOT(ISERROR(SEARCH("UWAGA",B62)))</formula>
    </cfRule>
  </conditionalFormatting>
  <conditionalFormatting sqref="C63:C64">
    <cfRule type="cellIs" dxfId="312" priority="21" operator="greaterThan">
      <formula>0</formula>
    </cfRule>
    <cfRule type="cellIs" dxfId="311" priority="22" operator="lessThan">
      <formula>0</formula>
    </cfRule>
    <cfRule type="cellIs" dxfId="310" priority="23" operator="equal">
      <formula>0</formula>
    </cfRule>
  </conditionalFormatting>
  <conditionalFormatting sqref="B67 B64 C64:C65">
    <cfRule type="containsText" dxfId="30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08" priority="17" operator="containsText" text="NIEDOPŁATA">
      <formula>NOT(ISERROR(SEARCH("NIEDOPŁATA",B62)))</formula>
    </cfRule>
    <cfRule type="containsText" dxfId="307" priority="18" operator="containsText" text="NADPŁATA">
      <formula>NOT(ISERROR(SEARCH("NADPŁATA",B62)))</formula>
    </cfRule>
    <cfRule type="containsText" dxfId="306" priority="19" operator="containsText" text="Rozliczono całkowicie">
      <formula>NOT(ISERROR(SEARCH("Rozliczono całkowicie",B62)))</formula>
    </cfRule>
  </conditionalFormatting>
  <conditionalFormatting sqref="C63">
    <cfRule type="containsText" dxfId="305" priority="15" operator="containsText" text="Odpis procentowy na dobro koła wprowadzono błędnie">
      <formula>NOT(ISERROR(SEARCH("Odpis procentowy na dobro koła wprowadzono błędnie",C63)))</formula>
    </cfRule>
    <cfRule type="containsText" dxfId="30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0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0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01" priority="12" operator="containsText" text="UWAGA">
      <formula>NOT(ISERROR(SEARCH("UWAGA",B63)))</formula>
    </cfRule>
  </conditionalFormatting>
  <conditionalFormatting sqref="B63">
    <cfRule type="containsText" dxfId="300" priority="11" operator="containsText" text="UWAGA">
      <formula>NOT(ISERROR(SEARCH("UWAGA",B63)))</formula>
    </cfRule>
  </conditionalFormatting>
  <conditionalFormatting sqref="B63">
    <cfRule type="containsText" dxfId="299" priority="8" operator="containsText" text="NIEDOPŁATA">
      <formula>NOT(ISERROR(SEARCH("NIEDOPŁATA",B63)))</formula>
    </cfRule>
    <cfRule type="containsText" dxfId="298" priority="9" operator="containsText" text="NADPŁATA">
      <formula>NOT(ISERROR(SEARCH("NADPŁATA",B63)))</formula>
    </cfRule>
    <cfRule type="containsText" dxfId="297" priority="10" operator="containsText" text="Rozliczono całkowicie">
      <formula>NOT(ISERROR(SEARCH("Rozliczono całkowicie",B63)))</formula>
    </cfRule>
  </conditionalFormatting>
  <conditionalFormatting sqref="B63">
    <cfRule type="containsText" dxfId="296" priority="6" operator="containsText" text="Odpis procentowy na dobro koła wprowadzono błędnie">
      <formula>NOT(ISERROR(SEARCH("Odpis procentowy na dobro koła wprowadzono błędnie",B63)))</formula>
    </cfRule>
    <cfRule type="containsText" dxfId="29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94" priority="5" operator="containsText" text="UWAGA">
      <formula>NOT(ISERROR(SEARCH("UWAGA",C62)))</formula>
    </cfRule>
  </conditionalFormatting>
  <conditionalFormatting sqref="C62">
    <cfRule type="containsText" dxfId="293" priority="4" operator="containsText" text="UWAGA">
      <formula>NOT(ISERROR(SEARCH("UWAGA",C62)))</formula>
    </cfRule>
  </conditionalFormatting>
  <conditionalFormatting sqref="C62">
    <cfRule type="cellIs" dxfId="292" priority="1" operator="greaterThan">
      <formula>0</formula>
    </cfRule>
    <cfRule type="cellIs" dxfId="291" priority="2" operator="lessThan">
      <formula>0</formula>
    </cfRule>
    <cfRule type="cellIs" dxfId="29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31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59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kwiecień!C62</f>
        <v>0</v>
      </c>
      <c r="D5" s="121">
        <f>kwiecień!D60</f>
        <v>0</v>
      </c>
      <c r="E5" s="122"/>
      <c r="F5" s="119">
        <f>kwiecień!F60</f>
        <v>0</v>
      </c>
      <c r="G5" s="120"/>
      <c r="H5" s="115">
        <f ca="1">kwiecień!I61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29">
        <v>8</v>
      </c>
      <c r="I8" s="130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SUBTOTAL(109,Tabela135236[4])</f>
        <v>0</v>
      </c>
      <c r="E59" s="52">
        <f>SUBTOTAL(109,Tabela135236[5])</f>
        <v>0</v>
      </c>
      <c r="F59" s="52">
        <f>SUBTOTAL(109,Tabela135236[6])</f>
        <v>0</v>
      </c>
      <c r="G59" s="52">
        <f>SUBTOTAL(109,Tabela135236[7])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279" priority="25" operator="containsText" text="UWAGA">
      <formula>NOT(ISERROR(SEARCH("UWAGA",B62)))</formula>
    </cfRule>
  </conditionalFormatting>
  <conditionalFormatting sqref="B67 B62 B64:C64 C63">
    <cfRule type="containsText" dxfId="278" priority="24" operator="containsText" text="UWAGA">
      <formula>NOT(ISERROR(SEARCH("UWAGA",B62)))</formula>
    </cfRule>
  </conditionalFormatting>
  <conditionalFormatting sqref="C63:C64">
    <cfRule type="cellIs" dxfId="277" priority="21" operator="greaterThan">
      <formula>0</formula>
    </cfRule>
    <cfRule type="cellIs" dxfId="276" priority="22" operator="lessThan">
      <formula>0</formula>
    </cfRule>
    <cfRule type="cellIs" dxfId="275" priority="23" operator="equal">
      <formula>0</formula>
    </cfRule>
  </conditionalFormatting>
  <conditionalFormatting sqref="B67 B64 C64:C65">
    <cfRule type="containsText" dxfId="27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73" priority="17" operator="containsText" text="NIEDOPŁATA">
      <formula>NOT(ISERROR(SEARCH("NIEDOPŁATA",B62)))</formula>
    </cfRule>
    <cfRule type="containsText" dxfId="272" priority="18" operator="containsText" text="NADPŁATA">
      <formula>NOT(ISERROR(SEARCH("NADPŁATA",B62)))</formula>
    </cfRule>
    <cfRule type="containsText" dxfId="271" priority="19" operator="containsText" text="Rozliczono całkowicie">
      <formula>NOT(ISERROR(SEARCH("Rozliczono całkowicie",B62)))</formula>
    </cfRule>
  </conditionalFormatting>
  <conditionalFormatting sqref="C63">
    <cfRule type="containsText" dxfId="270" priority="15" operator="containsText" text="Odpis procentowy na dobro koła wprowadzono błędnie">
      <formula>NOT(ISERROR(SEARCH("Odpis procentowy na dobro koła wprowadzono błędnie",C63)))</formula>
    </cfRule>
    <cfRule type="containsText" dxfId="26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6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6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66" priority="12" operator="containsText" text="UWAGA">
      <formula>NOT(ISERROR(SEARCH("UWAGA",B63)))</formula>
    </cfRule>
  </conditionalFormatting>
  <conditionalFormatting sqref="B63">
    <cfRule type="containsText" dxfId="265" priority="11" operator="containsText" text="UWAGA">
      <formula>NOT(ISERROR(SEARCH("UWAGA",B63)))</formula>
    </cfRule>
  </conditionalFormatting>
  <conditionalFormatting sqref="B63">
    <cfRule type="containsText" dxfId="264" priority="8" operator="containsText" text="NIEDOPŁATA">
      <formula>NOT(ISERROR(SEARCH("NIEDOPŁATA",B63)))</formula>
    </cfRule>
    <cfRule type="containsText" dxfId="263" priority="9" operator="containsText" text="NADPŁATA">
      <formula>NOT(ISERROR(SEARCH("NADPŁATA",B63)))</formula>
    </cfRule>
    <cfRule type="containsText" dxfId="262" priority="10" operator="containsText" text="Rozliczono całkowicie">
      <formula>NOT(ISERROR(SEARCH("Rozliczono całkowicie",B63)))</formula>
    </cfRule>
  </conditionalFormatting>
  <conditionalFormatting sqref="B63">
    <cfRule type="containsText" dxfId="261" priority="6" operator="containsText" text="Odpis procentowy na dobro koła wprowadzono błędnie">
      <formula>NOT(ISERROR(SEARCH("Odpis procentowy na dobro koła wprowadzono błędnie",B63)))</formula>
    </cfRule>
    <cfRule type="containsText" dxfId="26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59" priority="5" operator="containsText" text="UWAGA">
      <formula>NOT(ISERROR(SEARCH("UWAGA",C62)))</formula>
    </cfRule>
  </conditionalFormatting>
  <conditionalFormatting sqref="C62">
    <cfRule type="containsText" dxfId="258" priority="4" operator="containsText" text="UWAGA">
      <formula>NOT(ISERROR(SEARCH("UWAGA",C62)))</formula>
    </cfRule>
  </conditionalFormatting>
  <conditionalFormatting sqref="C62">
    <cfRule type="cellIs" dxfId="257" priority="1" operator="greaterThan">
      <formula>0</formula>
    </cfRule>
    <cfRule type="cellIs" dxfId="256" priority="2" operator="lessThan">
      <formula>0</formula>
    </cfRule>
    <cfRule type="cellIs" dxfId="25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rowBreaks count="1" manualBreakCount="1">
    <brk id="33" max="8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32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60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maj!C62</f>
        <v>0</v>
      </c>
      <c r="D5" s="121">
        <f>maj!D60</f>
        <v>0</v>
      </c>
      <c r="E5" s="122"/>
      <c r="F5" s="119">
        <f>maj!F60</f>
        <v>0</v>
      </c>
      <c r="G5" s="120"/>
      <c r="H5" s="115">
        <f ca="1">maj!I61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SUBTOTAL(109,Tabela1352367[4])</f>
        <v>0</v>
      </c>
      <c r="E59" s="52">
        <f>SUBTOTAL(109,Tabela1352367[5])</f>
        <v>0</v>
      </c>
      <c r="F59" s="52">
        <f>SUBTOTAL(109,Tabela1352367[6])</f>
        <v>0</v>
      </c>
      <c r="G59" s="52">
        <f>SUBTOTAL(109,Tabela1352367[7])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244" priority="25" operator="containsText" text="UWAGA">
      <formula>NOT(ISERROR(SEARCH("UWAGA",B62)))</formula>
    </cfRule>
  </conditionalFormatting>
  <conditionalFormatting sqref="B67 B62 B64:C64 C63">
    <cfRule type="containsText" dxfId="243" priority="24" operator="containsText" text="UWAGA">
      <formula>NOT(ISERROR(SEARCH("UWAGA",B62)))</formula>
    </cfRule>
  </conditionalFormatting>
  <conditionalFormatting sqref="C63:C64">
    <cfRule type="cellIs" dxfId="242" priority="21" operator="greaterThan">
      <formula>0</formula>
    </cfRule>
    <cfRule type="cellIs" dxfId="241" priority="22" operator="lessThan">
      <formula>0</formula>
    </cfRule>
    <cfRule type="cellIs" dxfId="240" priority="23" operator="equal">
      <formula>0</formula>
    </cfRule>
  </conditionalFormatting>
  <conditionalFormatting sqref="B67 B64 C64:C65">
    <cfRule type="containsText" dxfId="23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38" priority="17" operator="containsText" text="NIEDOPŁATA">
      <formula>NOT(ISERROR(SEARCH("NIEDOPŁATA",B62)))</formula>
    </cfRule>
    <cfRule type="containsText" dxfId="237" priority="18" operator="containsText" text="NADPŁATA">
      <formula>NOT(ISERROR(SEARCH("NADPŁATA",B62)))</formula>
    </cfRule>
    <cfRule type="containsText" dxfId="236" priority="19" operator="containsText" text="Rozliczono całkowicie">
      <formula>NOT(ISERROR(SEARCH("Rozliczono całkowicie",B62)))</formula>
    </cfRule>
  </conditionalFormatting>
  <conditionalFormatting sqref="C63">
    <cfRule type="containsText" dxfId="235" priority="15" operator="containsText" text="Odpis procentowy na dobro koła wprowadzono błędnie">
      <formula>NOT(ISERROR(SEARCH("Odpis procentowy na dobro koła wprowadzono błędnie",C63)))</formula>
    </cfRule>
    <cfRule type="containsText" dxfId="23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3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3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31" priority="12" operator="containsText" text="UWAGA">
      <formula>NOT(ISERROR(SEARCH("UWAGA",B63)))</formula>
    </cfRule>
  </conditionalFormatting>
  <conditionalFormatting sqref="B63">
    <cfRule type="containsText" dxfId="230" priority="11" operator="containsText" text="UWAGA">
      <formula>NOT(ISERROR(SEARCH("UWAGA",B63)))</formula>
    </cfRule>
  </conditionalFormatting>
  <conditionalFormatting sqref="B63">
    <cfRule type="containsText" dxfId="229" priority="8" operator="containsText" text="NIEDOPŁATA">
      <formula>NOT(ISERROR(SEARCH("NIEDOPŁATA",B63)))</formula>
    </cfRule>
    <cfRule type="containsText" dxfId="228" priority="9" operator="containsText" text="NADPŁATA">
      <formula>NOT(ISERROR(SEARCH("NADPŁATA",B63)))</formula>
    </cfRule>
    <cfRule type="containsText" dxfId="227" priority="10" operator="containsText" text="Rozliczono całkowicie">
      <formula>NOT(ISERROR(SEARCH("Rozliczono całkowicie",B63)))</formula>
    </cfRule>
  </conditionalFormatting>
  <conditionalFormatting sqref="B63">
    <cfRule type="containsText" dxfId="226" priority="6" operator="containsText" text="Odpis procentowy na dobro koła wprowadzono błędnie">
      <formula>NOT(ISERROR(SEARCH("Odpis procentowy na dobro koła wprowadzono błędnie",B63)))</formula>
    </cfRule>
    <cfRule type="containsText" dxfId="22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24" priority="5" operator="containsText" text="UWAGA">
      <formula>NOT(ISERROR(SEARCH("UWAGA",C62)))</formula>
    </cfRule>
  </conditionalFormatting>
  <conditionalFormatting sqref="C62">
    <cfRule type="containsText" dxfId="223" priority="4" operator="containsText" text="UWAGA">
      <formula>NOT(ISERROR(SEARCH("UWAGA",C62)))</formula>
    </cfRule>
  </conditionalFormatting>
  <conditionalFormatting sqref="C62">
    <cfRule type="cellIs" dxfId="222" priority="1" operator="greaterThan">
      <formula>0</formula>
    </cfRule>
    <cfRule type="cellIs" dxfId="221" priority="2" operator="lessThan">
      <formula>0</formula>
    </cfRule>
    <cfRule type="cellIs" dxfId="22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33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61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czerwiec!C62</f>
        <v>0</v>
      </c>
      <c r="D5" s="121">
        <f>czerwiec!D60</f>
        <v>0</v>
      </c>
      <c r="E5" s="122"/>
      <c r="F5" s="119">
        <f>czerwiec!F60</f>
        <v>0</v>
      </c>
      <c r="G5" s="120"/>
      <c r="H5" s="115">
        <f ca="1">czerwiec!I61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SUBTOTAL(109,Tabela13523678[4])</f>
        <v>0</v>
      </c>
      <c r="E59" s="52">
        <f>SUBTOTAL(109,Tabela13523678[5])</f>
        <v>0</v>
      </c>
      <c r="F59" s="52">
        <f>SUBTOTAL(109,Tabela13523678[6])</f>
        <v>0</v>
      </c>
      <c r="G59" s="52">
        <f>SUBTOTAL(109,Tabela13523678[7])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209" priority="25" operator="containsText" text="UWAGA">
      <formula>NOT(ISERROR(SEARCH("UWAGA",B62)))</formula>
    </cfRule>
  </conditionalFormatting>
  <conditionalFormatting sqref="B67 B62 B64:C64 C63">
    <cfRule type="containsText" dxfId="208" priority="24" operator="containsText" text="UWAGA">
      <formula>NOT(ISERROR(SEARCH("UWAGA",B62)))</formula>
    </cfRule>
  </conditionalFormatting>
  <conditionalFormatting sqref="C63:C64">
    <cfRule type="cellIs" dxfId="207" priority="21" operator="greaterThan">
      <formula>0</formula>
    </cfRule>
    <cfRule type="cellIs" dxfId="206" priority="22" operator="lessThan">
      <formula>0</formula>
    </cfRule>
    <cfRule type="cellIs" dxfId="205" priority="23" operator="equal">
      <formula>0</formula>
    </cfRule>
  </conditionalFormatting>
  <conditionalFormatting sqref="B67 B64 C64:C65">
    <cfRule type="containsText" dxfId="20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03" priority="17" operator="containsText" text="NIEDOPŁATA">
      <formula>NOT(ISERROR(SEARCH("NIEDOPŁATA",B62)))</formula>
    </cfRule>
    <cfRule type="containsText" dxfId="202" priority="18" operator="containsText" text="NADPŁATA">
      <formula>NOT(ISERROR(SEARCH("NADPŁATA",B62)))</formula>
    </cfRule>
    <cfRule type="containsText" dxfId="201" priority="19" operator="containsText" text="Rozliczono całkowicie">
      <formula>NOT(ISERROR(SEARCH("Rozliczono całkowicie",B62)))</formula>
    </cfRule>
  </conditionalFormatting>
  <conditionalFormatting sqref="C63">
    <cfRule type="containsText" dxfId="200" priority="15" operator="containsText" text="Odpis procentowy na dobro koła wprowadzono błędnie">
      <formula>NOT(ISERROR(SEARCH("Odpis procentowy na dobro koła wprowadzono błędnie",C63)))</formula>
    </cfRule>
    <cfRule type="containsText" dxfId="19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9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9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96" priority="12" operator="containsText" text="UWAGA">
      <formula>NOT(ISERROR(SEARCH("UWAGA",B63)))</formula>
    </cfRule>
  </conditionalFormatting>
  <conditionalFormatting sqref="B63">
    <cfRule type="containsText" dxfId="195" priority="11" operator="containsText" text="UWAGA">
      <formula>NOT(ISERROR(SEARCH("UWAGA",B63)))</formula>
    </cfRule>
  </conditionalFormatting>
  <conditionalFormatting sqref="B63">
    <cfRule type="containsText" dxfId="194" priority="8" operator="containsText" text="NIEDOPŁATA">
      <formula>NOT(ISERROR(SEARCH("NIEDOPŁATA",B63)))</formula>
    </cfRule>
    <cfRule type="containsText" dxfId="193" priority="9" operator="containsText" text="NADPŁATA">
      <formula>NOT(ISERROR(SEARCH("NADPŁATA",B63)))</formula>
    </cfRule>
    <cfRule type="containsText" dxfId="192" priority="10" operator="containsText" text="Rozliczono całkowicie">
      <formula>NOT(ISERROR(SEARCH("Rozliczono całkowicie",B63)))</formula>
    </cfRule>
  </conditionalFormatting>
  <conditionalFormatting sqref="B63">
    <cfRule type="containsText" dxfId="191" priority="6" operator="containsText" text="Odpis procentowy na dobro koła wprowadzono błędnie">
      <formula>NOT(ISERROR(SEARCH("Odpis procentowy na dobro koła wprowadzono błędnie",B63)))</formula>
    </cfRule>
    <cfRule type="containsText" dxfId="19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89" priority="5" operator="containsText" text="UWAGA">
      <formula>NOT(ISERROR(SEARCH("UWAGA",C62)))</formula>
    </cfRule>
  </conditionalFormatting>
  <conditionalFormatting sqref="C62">
    <cfRule type="containsText" dxfId="188" priority="4" operator="containsText" text="UWAGA">
      <formula>NOT(ISERROR(SEARCH("UWAGA",C62)))</formula>
    </cfRule>
  </conditionalFormatting>
  <conditionalFormatting sqref="C62">
    <cfRule type="cellIs" dxfId="187" priority="1" operator="greaterThan">
      <formula>0</formula>
    </cfRule>
    <cfRule type="cellIs" dxfId="186" priority="2" operator="lessThan">
      <formula>0</formula>
    </cfRule>
    <cfRule type="cellIs" dxfId="18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34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62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lipiec!C62</f>
        <v>0</v>
      </c>
      <c r="D5" s="121">
        <f>lipiec!D60</f>
        <v>0</v>
      </c>
      <c r="E5" s="122"/>
      <c r="F5" s="119">
        <f>lipiec!F60</f>
        <v>0</v>
      </c>
      <c r="G5" s="120"/>
      <c r="H5" s="115">
        <f ca="1">lipiec!I61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SUBTOTAL(109,Tabela135236789[4])</f>
        <v>0</v>
      </c>
      <c r="E59" s="52">
        <f>SUBTOTAL(109,Tabela135236789[5])</f>
        <v>0</v>
      </c>
      <c r="F59" s="52">
        <f>SUBTOTAL(109,Tabela135236789[6])</f>
        <v>0</v>
      </c>
      <c r="G59" s="52">
        <f>SUBTOTAL(109,Tabela135236789[7])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174" priority="25" operator="containsText" text="UWAGA">
      <formula>NOT(ISERROR(SEARCH("UWAGA",B62)))</formula>
    </cfRule>
  </conditionalFormatting>
  <conditionalFormatting sqref="B67 B62 B64:C64 C63">
    <cfRule type="containsText" dxfId="173" priority="24" operator="containsText" text="UWAGA">
      <formula>NOT(ISERROR(SEARCH("UWAGA",B62)))</formula>
    </cfRule>
  </conditionalFormatting>
  <conditionalFormatting sqref="C63:C64">
    <cfRule type="cellIs" dxfId="172" priority="21" operator="greaterThan">
      <formula>0</formula>
    </cfRule>
    <cfRule type="cellIs" dxfId="171" priority="22" operator="lessThan">
      <formula>0</formula>
    </cfRule>
    <cfRule type="cellIs" dxfId="170" priority="23" operator="equal">
      <formula>0</formula>
    </cfRule>
  </conditionalFormatting>
  <conditionalFormatting sqref="B67 B64 C64:C65">
    <cfRule type="containsText" dxfId="16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168" priority="17" operator="containsText" text="NIEDOPŁATA">
      <formula>NOT(ISERROR(SEARCH("NIEDOPŁATA",B62)))</formula>
    </cfRule>
    <cfRule type="containsText" dxfId="167" priority="18" operator="containsText" text="NADPŁATA">
      <formula>NOT(ISERROR(SEARCH("NADPŁATA",B62)))</formula>
    </cfRule>
    <cfRule type="containsText" dxfId="166" priority="19" operator="containsText" text="Rozliczono całkowicie">
      <formula>NOT(ISERROR(SEARCH("Rozliczono całkowicie",B62)))</formula>
    </cfRule>
  </conditionalFormatting>
  <conditionalFormatting sqref="C63">
    <cfRule type="containsText" dxfId="165" priority="15" operator="containsText" text="Odpis procentowy na dobro koła wprowadzono błędnie">
      <formula>NOT(ISERROR(SEARCH("Odpis procentowy na dobro koła wprowadzono błędnie",C63)))</formula>
    </cfRule>
    <cfRule type="containsText" dxfId="16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6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6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61" priority="12" operator="containsText" text="UWAGA">
      <formula>NOT(ISERROR(SEARCH("UWAGA",B63)))</formula>
    </cfRule>
  </conditionalFormatting>
  <conditionalFormatting sqref="B63">
    <cfRule type="containsText" dxfId="160" priority="11" operator="containsText" text="UWAGA">
      <formula>NOT(ISERROR(SEARCH("UWAGA",B63)))</formula>
    </cfRule>
  </conditionalFormatting>
  <conditionalFormatting sqref="B63">
    <cfRule type="containsText" dxfId="159" priority="8" operator="containsText" text="NIEDOPŁATA">
      <formula>NOT(ISERROR(SEARCH("NIEDOPŁATA",B63)))</formula>
    </cfRule>
    <cfRule type="containsText" dxfId="158" priority="9" operator="containsText" text="NADPŁATA">
      <formula>NOT(ISERROR(SEARCH("NADPŁATA",B63)))</formula>
    </cfRule>
    <cfRule type="containsText" dxfId="157" priority="10" operator="containsText" text="Rozliczono całkowicie">
      <formula>NOT(ISERROR(SEARCH("Rozliczono całkowicie",B63)))</formula>
    </cfRule>
  </conditionalFormatting>
  <conditionalFormatting sqref="B63">
    <cfRule type="containsText" dxfId="156" priority="6" operator="containsText" text="Odpis procentowy na dobro koła wprowadzono błędnie">
      <formula>NOT(ISERROR(SEARCH("Odpis procentowy na dobro koła wprowadzono błędnie",B63)))</formula>
    </cfRule>
    <cfRule type="containsText" dxfId="15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54" priority="5" operator="containsText" text="UWAGA">
      <formula>NOT(ISERROR(SEARCH("UWAGA",C62)))</formula>
    </cfRule>
  </conditionalFormatting>
  <conditionalFormatting sqref="C62">
    <cfRule type="containsText" dxfId="153" priority="4" operator="containsText" text="UWAGA">
      <formula>NOT(ISERROR(SEARCH("UWAGA",C62)))</formula>
    </cfRule>
  </conditionalFormatting>
  <conditionalFormatting sqref="C62">
    <cfRule type="cellIs" dxfId="152" priority="1" operator="greaterThan">
      <formula>0</formula>
    </cfRule>
    <cfRule type="cellIs" dxfId="151" priority="2" operator="lessThan">
      <formula>0</formula>
    </cfRule>
    <cfRule type="cellIs" dxfId="15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3" sqref="C3:C4"/>
    </sheetView>
  </sheetViews>
  <sheetFormatPr defaultRowHeight="14.25"/>
  <cols>
    <col min="1" max="1" width="3.75" customWidth="1"/>
    <col min="2" max="2" width="81.375" customWidth="1"/>
    <col min="3" max="3" width="28.375" customWidth="1"/>
    <col min="4" max="7" width="12" customWidth="1"/>
    <col min="8" max="8" width="7.625" customWidth="1"/>
    <col min="9" max="9" width="17.125" customWidth="1"/>
  </cols>
  <sheetData>
    <row r="1" spans="1:9" ht="27.75" customHeight="1">
      <c r="C1" s="87" t="s">
        <v>35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63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40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5" customHeight="1" thickBot="1">
      <c r="A5" s="31"/>
      <c r="B5" s="34" t="s">
        <v>39</v>
      </c>
      <c r="C5" s="76">
        <f>sierpień!C62</f>
        <v>0</v>
      </c>
      <c r="D5" s="121">
        <f>sierpień!D60</f>
        <v>0</v>
      </c>
      <c r="E5" s="122"/>
      <c r="F5" s="119">
        <f>sierpień!F60</f>
        <v>0</v>
      </c>
      <c r="G5" s="120"/>
      <c r="H5" s="115">
        <f ca="1">sierpień!I61</f>
        <v>0</v>
      </c>
      <c r="I5" s="116"/>
    </row>
    <row r="6" spans="1:9" ht="24.95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5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54</v>
      </c>
      <c r="I7" s="61" t="s">
        <v>41</v>
      </c>
    </row>
    <row r="8" spans="1:9" ht="24.95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5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5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5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5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5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5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5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5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5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5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5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5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5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5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5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5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5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5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5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5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5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5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5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5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5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5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5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5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5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5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5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5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5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5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5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5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5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5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5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5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5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5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5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5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5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5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5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5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5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5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5" customHeight="1">
      <c r="A59" s="16"/>
      <c r="B59" s="18"/>
      <c r="C59" s="50" t="s">
        <v>21</v>
      </c>
      <c r="D59" s="52">
        <f>SUBTOTAL(109,Tabela13523678910[4])</f>
        <v>0</v>
      </c>
      <c r="E59" s="52">
        <f>SUBTOTAL(109,Tabela13523678910[5])</f>
        <v>0</v>
      </c>
      <c r="F59" s="52">
        <f>SUBTOTAL(109,Tabela13523678910[6])</f>
        <v>0</v>
      </c>
      <c r="G59" s="52">
        <f>SUBTOTAL(109,Tabela13523678910[7])</f>
        <v>0</v>
      </c>
      <c r="H59" s="54" t="s">
        <v>42</v>
      </c>
      <c r="I59" s="73">
        <f ca="1">SUMIF(H9:I58,"p",I9:I58)</f>
        <v>0</v>
      </c>
    </row>
    <row r="60" spans="1:9" ht="24.95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43</v>
      </c>
      <c r="I60" s="74">
        <f ca="1">SUMIF(H9:I58,"z",I9:I58)</f>
        <v>0</v>
      </c>
    </row>
    <row r="61" spans="1:9" ht="24.95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44</v>
      </c>
      <c r="I61" s="75">
        <f ca="1">I59-C3-I60+H5</f>
        <v>0</v>
      </c>
    </row>
    <row r="62" spans="1:9" ht="15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45</v>
      </c>
      <c r="I62" s="38" t="s">
        <v>46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47</v>
      </c>
      <c r="I63" s="38" t="s">
        <v>48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49</v>
      </c>
      <c r="I64" s="38" t="s">
        <v>50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51</v>
      </c>
      <c r="H66" s="1"/>
      <c r="I66" s="3" t="s">
        <v>52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139" priority="25" operator="containsText" text="UWAGA">
      <formula>NOT(ISERROR(SEARCH("UWAGA",B62)))</formula>
    </cfRule>
  </conditionalFormatting>
  <conditionalFormatting sqref="B67 B62 B64:C64 C63">
    <cfRule type="containsText" dxfId="138" priority="24" operator="containsText" text="UWAGA">
      <formula>NOT(ISERROR(SEARCH("UWAGA",B62)))</formula>
    </cfRule>
  </conditionalFormatting>
  <conditionalFormatting sqref="C63:C64">
    <cfRule type="cellIs" dxfId="137" priority="21" operator="greaterThan">
      <formula>0</formula>
    </cfRule>
    <cfRule type="cellIs" dxfId="136" priority="22" operator="lessThan">
      <formula>0</formula>
    </cfRule>
    <cfRule type="cellIs" dxfId="135" priority="23" operator="equal">
      <formula>0</formula>
    </cfRule>
  </conditionalFormatting>
  <conditionalFormatting sqref="B67 B64 C64:C65">
    <cfRule type="containsText" dxfId="13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133" priority="17" operator="containsText" text="NIEDOPŁATA">
      <formula>NOT(ISERROR(SEARCH("NIEDOPŁATA",B62)))</formula>
    </cfRule>
    <cfRule type="containsText" dxfId="132" priority="18" operator="containsText" text="NADPŁATA">
      <formula>NOT(ISERROR(SEARCH("NADPŁATA",B62)))</formula>
    </cfRule>
    <cfRule type="containsText" dxfId="131" priority="19" operator="containsText" text="Rozliczono całkowicie">
      <formula>NOT(ISERROR(SEARCH("Rozliczono całkowicie",B62)))</formula>
    </cfRule>
  </conditionalFormatting>
  <conditionalFormatting sqref="C63">
    <cfRule type="containsText" dxfId="130" priority="15" operator="containsText" text="Odpis procentowy na dobro koła wprowadzono błędnie">
      <formula>NOT(ISERROR(SEARCH("Odpis procentowy na dobro koła wprowadzono błędnie",C63)))</formula>
    </cfRule>
    <cfRule type="containsText" dxfId="12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2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2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26" priority="12" operator="containsText" text="UWAGA">
      <formula>NOT(ISERROR(SEARCH("UWAGA",B63)))</formula>
    </cfRule>
  </conditionalFormatting>
  <conditionalFormatting sqref="B63">
    <cfRule type="containsText" dxfId="125" priority="11" operator="containsText" text="UWAGA">
      <formula>NOT(ISERROR(SEARCH("UWAGA",B63)))</formula>
    </cfRule>
  </conditionalFormatting>
  <conditionalFormatting sqref="B63">
    <cfRule type="containsText" dxfId="124" priority="8" operator="containsText" text="NIEDOPŁATA">
      <formula>NOT(ISERROR(SEARCH("NIEDOPŁATA",B63)))</formula>
    </cfRule>
    <cfRule type="containsText" dxfId="123" priority="9" operator="containsText" text="NADPŁATA">
      <formula>NOT(ISERROR(SEARCH("NADPŁATA",B63)))</formula>
    </cfRule>
    <cfRule type="containsText" dxfId="122" priority="10" operator="containsText" text="Rozliczono całkowicie">
      <formula>NOT(ISERROR(SEARCH("Rozliczono całkowicie",B63)))</formula>
    </cfRule>
  </conditionalFormatting>
  <conditionalFormatting sqref="B63">
    <cfRule type="containsText" dxfId="121" priority="6" operator="containsText" text="Odpis procentowy na dobro koła wprowadzono błędnie">
      <formula>NOT(ISERROR(SEARCH("Odpis procentowy na dobro koła wprowadzono błędnie",B63)))</formula>
    </cfRule>
    <cfRule type="containsText" dxfId="12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19" priority="5" operator="containsText" text="UWAGA">
      <formula>NOT(ISERROR(SEARCH("UWAGA",C62)))</formula>
    </cfRule>
  </conditionalFormatting>
  <conditionalFormatting sqref="C62">
    <cfRule type="containsText" dxfId="118" priority="4" operator="containsText" text="UWAGA">
      <formula>NOT(ISERROR(SEARCH("UWAGA",C62)))</formula>
    </cfRule>
  </conditionalFormatting>
  <conditionalFormatting sqref="C62">
    <cfRule type="cellIs" dxfId="117" priority="1" operator="greaterThan">
      <formula>0</formula>
    </cfRule>
    <cfRule type="cellIs" dxfId="116" priority="2" operator="lessThan">
      <formula>0</formula>
    </cfRule>
    <cfRule type="cellIs" dxfId="11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styczeń</vt:lpstr>
      <vt:lpstr>luty 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'luty '!Obszar_wydruku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Agata</cp:lastModifiedBy>
  <cp:lastPrinted>2019-12-02T10:12:33Z</cp:lastPrinted>
  <dcterms:created xsi:type="dcterms:W3CDTF">2014-09-03T14:28:55Z</dcterms:created>
  <dcterms:modified xsi:type="dcterms:W3CDTF">2020-11-28T13:41:22Z</dcterms:modified>
</cp:coreProperties>
</file>